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nancial Accounting &amp; Reporting\FAR\FINSTMT\2015-16\Shreveport\"/>
    </mc:Choice>
  </mc:AlternateContent>
  <bookViews>
    <workbookView xWindow="0" yWindow="0" windowWidth="28800" windowHeight="11535"/>
  </bookViews>
  <sheets>
    <sheet name="C-2A" sheetId="5" r:id="rId1"/>
  </sheets>
  <definedNames>
    <definedName name="_xlnm._FilterDatabase" localSheetId="0" hidden="1">'C-2A'!$C$10:$S$158</definedName>
    <definedName name="_Order1" hidden="1">255</definedName>
    <definedName name="_xlnm.Print_Area" localSheetId="0">'C-2A'!$A$1:$R$158</definedName>
    <definedName name="_xlnm.Print_Titles" localSheetId="0">'C-2A'!$1:$11</definedName>
  </definedNames>
  <calcPr calcId="152511"/>
</workbook>
</file>

<file path=xl/calcChain.xml><?xml version="1.0" encoding="utf-8"?>
<calcChain xmlns="http://schemas.openxmlformats.org/spreadsheetml/2006/main">
  <c r="G154" i="5" l="1"/>
  <c r="I154" i="5"/>
  <c r="K154" i="5"/>
  <c r="M154" i="5"/>
  <c r="O154" i="5"/>
  <c r="Q154" i="5"/>
  <c r="F156" i="5" l="1"/>
  <c r="F144" i="5"/>
  <c r="F145" i="5"/>
  <c r="F105" i="5"/>
  <c r="F102" i="5"/>
  <c r="F103" i="5"/>
  <c r="F104" i="5"/>
  <c r="F98" i="5"/>
  <c r="F99" i="5"/>
  <c r="F89" i="5"/>
  <c r="G39" i="5"/>
  <c r="H39" i="5"/>
  <c r="I39" i="5"/>
  <c r="J39" i="5"/>
  <c r="K39" i="5"/>
  <c r="L39" i="5"/>
  <c r="M39" i="5"/>
  <c r="N39" i="5"/>
  <c r="O39" i="5"/>
  <c r="P39" i="5"/>
  <c r="Q39" i="5"/>
  <c r="R39" i="5"/>
  <c r="F38" i="5"/>
  <c r="F35" i="5"/>
  <c r="P153" i="5" l="1"/>
  <c r="F36" i="5"/>
  <c r="H138" i="5" l="1"/>
  <c r="J53" i="5" l="1"/>
  <c r="F137" i="5" l="1"/>
  <c r="F143" i="5"/>
  <c r="F146" i="5"/>
  <c r="F147" i="5"/>
  <c r="F148" i="5"/>
  <c r="F142" i="5"/>
  <c r="F134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5" i="5"/>
  <c r="F136" i="5"/>
  <c r="F119" i="5"/>
  <c r="F112" i="5"/>
  <c r="F113" i="5"/>
  <c r="F114" i="5"/>
  <c r="F115" i="5"/>
  <c r="F116" i="5"/>
  <c r="F111" i="5"/>
  <c r="F100" i="5"/>
  <c r="F101" i="5"/>
  <c r="F106" i="5"/>
  <c r="F97" i="5"/>
  <c r="F87" i="5"/>
  <c r="F88" i="5"/>
  <c r="F90" i="5"/>
  <c r="F91" i="5"/>
  <c r="F92" i="5"/>
  <c r="F86" i="5"/>
  <c r="F81" i="5"/>
  <c r="F82" i="5"/>
  <c r="F83" i="5"/>
  <c r="F80" i="5"/>
  <c r="F74" i="5"/>
  <c r="F75" i="5"/>
  <c r="F76" i="5"/>
  <c r="F77" i="5"/>
  <c r="F73" i="5"/>
  <c r="F68" i="5"/>
  <c r="F69" i="5" s="1"/>
  <c r="F64" i="5"/>
  <c r="F56" i="5"/>
  <c r="F57" i="5"/>
  <c r="F58" i="5"/>
  <c r="F59" i="5"/>
  <c r="F60" i="5"/>
  <c r="F61" i="5"/>
  <c r="F55" i="5"/>
  <c r="R62" i="5"/>
  <c r="P62" i="5"/>
  <c r="N62" i="5"/>
  <c r="L62" i="5"/>
  <c r="J62" i="5"/>
  <c r="H62" i="5"/>
  <c r="F37" i="5"/>
  <c r="F52" i="5"/>
  <c r="F47" i="5"/>
  <c r="F48" i="5"/>
  <c r="F49" i="5"/>
  <c r="F50" i="5"/>
  <c r="F51" i="5"/>
  <c r="F46" i="5"/>
  <c r="F42" i="5"/>
  <c r="F43" i="5"/>
  <c r="F41" i="5"/>
  <c r="F24" i="5"/>
  <c r="F25" i="5"/>
  <c r="F26" i="5"/>
  <c r="F27" i="5"/>
  <c r="F28" i="5"/>
  <c r="F29" i="5"/>
  <c r="F30" i="5"/>
  <c r="F31" i="5"/>
  <c r="F32" i="5"/>
  <c r="F23" i="5"/>
  <c r="F17" i="5"/>
  <c r="F18" i="5"/>
  <c r="F19" i="5"/>
  <c r="F20" i="5"/>
  <c r="F16" i="5"/>
  <c r="H21" i="5"/>
  <c r="J21" i="5"/>
  <c r="L21" i="5"/>
  <c r="N21" i="5"/>
  <c r="P21" i="5"/>
  <c r="R21" i="5"/>
  <c r="F78" i="5" l="1"/>
  <c r="F39" i="5"/>
  <c r="F62" i="5"/>
  <c r="F138" i="5"/>
  <c r="F84" i="5"/>
  <c r="R157" i="5" l="1"/>
  <c r="P157" i="5"/>
  <c r="N157" i="5"/>
  <c r="L157" i="5"/>
  <c r="J157" i="5"/>
  <c r="H157" i="5"/>
  <c r="F157" i="5"/>
  <c r="F15" i="5"/>
  <c r="R153" i="5"/>
  <c r="N153" i="5"/>
  <c r="L153" i="5"/>
  <c r="J153" i="5"/>
  <c r="H153" i="5"/>
  <c r="F152" i="5"/>
  <c r="R149" i="5"/>
  <c r="P149" i="5"/>
  <c r="N149" i="5"/>
  <c r="L149" i="5"/>
  <c r="J149" i="5"/>
  <c r="H149" i="5"/>
  <c r="R138" i="5"/>
  <c r="P138" i="5"/>
  <c r="N138" i="5"/>
  <c r="L138" i="5"/>
  <c r="J138" i="5"/>
  <c r="R117" i="5"/>
  <c r="P117" i="5"/>
  <c r="N117" i="5"/>
  <c r="L117" i="5"/>
  <c r="J117" i="5"/>
  <c r="H117" i="5"/>
  <c r="R107" i="5"/>
  <c r="P107" i="5"/>
  <c r="N107" i="5"/>
  <c r="L107" i="5"/>
  <c r="J107" i="5"/>
  <c r="H107" i="5"/>
  <c r="R93" i="5"/>
  <c r="P93" i="5"/>
  <c r="N93" i="5"/>
  <c r="L93" i="5"/>
  <c r="J93" i="5"/>
  <c r="H93" i="5"/>
  <c r="R84" i="5"/>
  <c r="P84" i="5"/>
  <c r="N84" i="5"/>
  <c r="L84" i="5"/>
  <c r="J84" i="5"/>
  <c r="H84" i="5"/>
  <c r="R78" i="5"/>
  <c r="P78" i="5"/>
  <c r="P94" i="5" s="1"/>
  <c r="N78" i="5"/>
  <c r="N94" i="5" s="1"/>
  <c r="L78" i="5"/>
  <c r="J78" i="5"/>
  <c r="H78" i="5"/>
  <c r="R69" i="5"/>
  <c r="P69" i="5"/>
  <c r="N69" i="5"/>
  <c r="L69" i="5"/>
  <c r="J69" i="5"/>
  <c r="H69" i="5"/>
  <c r="R53" i="5"/>
  <c r="P53" i="5"/>
  <c r="N53" i="5"/>
  <c r="L53" i="5"/>
  <c r="H53" i="5"/>
  <c r="R44" i="5"/>
  <c r="P44" i="5"/>
  <c r="N44" i="5"/>
  <c r="L44" i="5"/>
  <c r="J44" i="5"/>
  <c r="H44" i="5"/>
  <c r="R33" i="5"/>
  <c r="P33" i="5"/>
  <c r="N33" i="5"/>
  <c r="L33" i="5"/>
  <c r="J33" i="5"/>
  <c r="H33" i="5"/>
  <c r="S153" i="5"/>
  <c r="S149" i="5"/>
  <c r="S120" i="5"/>
  <c r="S138" i="5" s="1"/>
  <c r="S117" i="5"/>
  <c r="S107" i="5"/>
  <c r="S93" i="5"/>
  <c r="S84" i="5"/>
  <c r="S78" i="5"/>
  <c r="S69" i="5"/>
  <c r="S60" i="5"/>
  <c r="S62" i="5" s="1"/>
  <c r="S53" i="5"/>
  <c r="S44" i="5"/>
  <c r="S39" i="5"/>
  <c r="S33" i="5"/>
  <c r="S21" i="5"/>
  <c r="S133" i="5"/>
  <c r="F153" i="5" l="1"/>
  <c r="J94" i="5"/>
  <c r="R94" i="5"/>
  <c r="L94" i="5"/>
  <c r="H94" i="5"/>
  <c r="P139" i="5"/>
  <c r="L139" i="5"/>
  <c r="H139" i="5"/>
  <c r="S94" i="5"/>
  <c r="S139" i="5"/>
  <c r="H65" i="5"/>
  <c r="J139" i="5"/>
  <c r="R139" i="5"/>
  <c r="F149" i="5"/>
  <c r="N139" i="5"/>
  <c r="F117" i="5"/>
  <c r="F139" i="5" s="1"/>
  <c r="F107" i="5"/>
  <c r="F93" i="5"/>
  <c r="F94" i="5" s="1"/>
  <c r="R65" i="5"/>
  <c r="L65" i="5"/>
  <c r="N65" i="5"/>
  <c r="P65" i="5"/>
  <c r="S65" i="5"/>
  <c r="S85" i="5" s="1"/>
  <c r="F53" i="5"/>
  <c r="F21" i="5"/>
  <c r="J65" i="5"/>
  <c r="F44" i="5"/>
  <c r="F33" i="5"/>
  <c r="J154" i="5" l="1"/>
  <c r="N154" i="5"/>
  <c r="R154" i="5"/>
  <c r="L154" i="5"/>
  <c r="H154" i="5"/>
  <c r="P154" i="5"/>
  <c r="P158" i="5" s="1"/>
  <c r="F65" i="5"/>
  <c r="F154" i="5" s="1"/>
  <c r="J158" i="5"/>
  <c r="L158" i="5"/>
  <c r="H158" i="5"/>
  <c r="R158" i="5"/>
  <c r="N158" i="5"/>
  <c r="S158" i="5"/>
  <c r="F158" i="5" l="1"/>
</calcChain>
</file>

<file path=xl/sharedStrings.xml><?xml version="1.0" encoding="utf-8"?>
<sst xmlns="http://schemas.openxmlformats.org/spreadsheetml/2006/main" count="155" uniqueCount="152">
  <si>
    <t>Total</t>
  </si>
  <si>
    <t>Salaries</t>
  </si>
  <si>
    <t>Wages</t>
  </si>
  <si>
    <t>Travel</t>
  </si>
  <si>
    <t>Equipment</t>
  </si>
  <si>
    <t>Debt</t>
  </si>
  <si>
    <t>Educational and General:</t>
  </si>
  <si>
    <t>Instruction</t>
  </si>
  <si>
    <t>Business Administration</t>
  </si>
  <si>
    <t xml:space="preserve"> </t>
  </si>
  <si>
    <t>Education</t>
  </si>
  <si>
    <t xml:space="preserve">Continuing Education and Public Service   </t>
  </si>
  <si>
    <t>Liberal Arts</t>
  </si>
  <si>
    <t>Sciences</t>
  </si>
  <si>
    <t xml:space="preserve">Summer Session </t>
  </si>
  <si>
    <t>Research</t>
  </si>
  <si>
    <t>Academic Support</t>
  </si>
  <si>
    <t>Academic Administration</t>
  </si>
  <si>
    <t>Library</t>
  </si>
  <si>
    <t>Academic Services</t>
  </si>
  <si>
    <t>Student Services</t>
  </si>
  <si>
    <t>Institutional Support</t>
  </si>
  <si>
    <t>General Administration</t>
  </si>
  <si>
    <t>General Institutional Services</t>
  </si>
  <si>
    <t>Operation and Maintenance of Plant</t>
  </si>
  <si>
    <t xml:space="preserve">- -  </t>
  </si>
  <si>
    <t>Scholarships &amp; Fellowships</t>
  </si>
  <si>
    <t>Transfers</t>
  </si>
  <si>
    <t>CBA College Account</t>
  </si>
  <si>
    <t>Accounting</t>
  </si>
  <si>
    <t>Management</t>
  </si>
  <si>
    <t>Economics</t>
  </si>
  <si>
    <t>LA. Consortium of Insurance</t>
  </si>
  <si>
    <t>Total Business Administration</t>
  </si>
  <si>
    <t>Education Outreach</t>
  </si>
  <si>
    <t>Total Education</t>
  </si>
  <si>
    <t xml:space="preserve">General Instruction </t>
  </si>
  <si>
    <t>Field Experiences</t>
  </si>
  <si>
    <t>Curriculum Center</t>
  </si>
  <si>
    <t>H&amp;PE</t>
  </si>
  <si>
    <t xml:space="preserve">H&amp;PE Laboratory </t>
  </si>
  <si>
    <t xml:space="preserve">American Studies </t>
  </si>
  <si>
    <t>Science College Account</t>
  </si>
  <si>
    <t>Total Instruction</t>
  </si>
  <si>
    <t>College of Business</t>
  </si>
  <si>
    <t>College of Education</t>
  </si>
  <si>
    <t>College of Liberal Arts</t>
  </si>
  <si>
    <t>College of Science</t>
  </si>
  <si>
    <t>Continuing Education</t>
  </si>
  <si>
    <t>Total Academic Administration</t>
  </si>
  <si>
    <t>Sponsored Research</t>
  </si>
  <si>
    <t>Bio-Science Museum</t>
  </si>
  <si>
    <t>Total Academic Services</t>
  </si>
  <si>
    <t>Total Academic Support</t>
  </si>
  <si>
    <t>Student Aid</t>
  </si>
  <si>
    <t>Total Student Services</t>
  </si>
  <si>
    <t>Chancellor</t>
  </si>
  <si>
    <t>Academic Affairs</t>
  </si>
  <si>
    <t>Business Affairs</t>
  </si>
  <si>
    <t>Accounting Services</t>
  </si>
  <si>
    <t>Human Resources</t>
  </si>
  <si>
    <t>Purchasing</t>
  </si>
  <si>
    <t>Alumni &amp; Community Relations</t>
  </si>
  <si>
    <t>Credit Card &amp; Bank Charges</t>
  </si>
  <si>
    <t>Bad Debt</t>
  </si>
  <si>
    <t>Commencement</t>
  </si>
  <si>
    <t>Computer Services</t>
  </si>
  <si>
    <t>Office Risk Management</t>
  </si>
  <si>
    <t>State Civil Service</t>
  </si>
  <si>
    <t>Legislative Auditors</t>
  </si>
  <si>
    <t>Information Services</t>
  </si>
  <si>
    <t>Development</t>
  </si>
  <si>
    <t>University Marketing</t>
  </si>
  <si>
    <t>Legal Services</t>
  </si>
  <si>
    <t>Membership/Organizations</t>
  </si>
  <si>
    <t>Telephone Exchange</t>
  </si>
  <si>
    <t>Campus Mail</t>
  </si>
  <si>
    <t>Campus Police</t>
  </si>
  <si>
    <t>Total Institutional Services</t>
  </si>
  <si>
    <t>Total Institutional Support</t>
  </si>
  <si>
    <t>Physical Plant Administration</t>
  </si>
  <si>
    <t>Building Operations</t>
  </si>
  <si>
    <t>Grounds</t>
  </si>
  <si>
    <t>Power Plant</t>
  </si>
  <si>
    <t>Custodial Services</t>
  </si>
  <si>
    <t>Total Operation and Maint. of Plant</t>
  </si>
  <si>
    <t>Scholarships</t>
  </si>
  <si>
    <t>Total Scholarships &amp; Fellowships</t>
  </si>
  <si>
    <t>Total Educational &amp; General Exp</t>
  </si>
  <si>
    <t>H&amp;PE Building Management</t>
  </si>
  <si>
    <t>Military Science</t>
  </si>
  <si>
    <t>Institute for Human Services</t>
  </si>
  <si>
    <t>Psychology</t>
  </si>
  <si>
    <t>Total General Instruction</t>
  </si>
  <si>
    <t>Conferences &amp; Institutes</t>
  </si>
  <si>
    <t>Con't Ed. - Credit Courses</t>
  </si>
  <si>
    <t>Con't Ed. - Distance Learning</t>
  </si>
  <si>
    <t>L.A. College Account</t>
  </si>
  <si>
    <t>English</t>
  </si>
  <si>
    <t>History/Social Science</t>
  </si>
  <si>
    <t>MLA Program</t>
  </si>
  <si>
    <t>Total Liberal Arts</t>
  </si>
  <si>
    <t>Total Continuing Education</t>
  </si>
  <si>
    <t>Biological Science</t>
  </si>
  <si>
    <t>Red River Watershed Mgt. Institute</t>
  </si>
  <si>
    <t>Chemistry/Physics</t>
  </si>
  <si>
    <t>Computer Science</t>
  </si>
  <si>
    <t>Mathematics</t>
  </si>
  <si>
    <t>Physics Support</t>
  </si>
  <si>
    <t>Total Sciences</t>
  </si>
  <si>
    <t>Summer Session</t>
  </si>
  <si>
    <t>Total Research</t>
  </si>
  <si>
    <t>Library Administration</t>
  </si>
  <si>
    <t>Library-Duplications</t>
  </si>
  <si>
    <t>Library Books</t>
  </si>
  <si>
    <t>Library - Book Binding</t>
  </si>
  <si>
    <t>Total Library</t>
  </si>
  <si>
    <t>Graduate Studies</t>
  </si>
  <si>
    <t>Computer Center</t>
  </si>
  <si>
    <t>Teaching, Learning, &amp; Technology</t>
  </si>
  <si>
    <t>Pioneer Heritage</t>
  </si>
  <si>
    <t xml:space="preserve">Student Affairs </t>
  </si>
  <si>
    <t>LSU Board Of Supervisors</t>
  </si>
  <si>
    <t xml:space="preserve">Institutional Research </t>
  </si>
  <si>
    <t>Total General Administration</t>
  </si>
  <si>
    <t>Non-mandatory Transfers for other</t>
  </si>
  <si>
    <t>Total Transfers</t>
  </si>
  <si>
    <t>Total Expenditures &amp; Transfers</t>
  </si>
  <si>
    <t>Supplies &amp; Expense</t>
  </si>
  <si>
    <t>Related benefits</t>
  </si>
  <si>
    <t>Center for Business Research</t>
  </si>
  <si>
    <t>J. Elrod Dept. of Health Admin</t>
  </si>
  <si>
    <t>ANALYSIS C-2A</t>
  </si>
  <si>
    <t>Current Unrestricted Fund Expenditures</t>
  </si>
  <si>
    <t>Early Start</t>
  </si>
  <si>
    <t>Freshmen Orientation</t>
  </si>
  <si>
    <t>Admissions</t>
  </si>
  <si>
    <t>NCATE</t>
  </si>
  <si>
    <t>SACS</t>
  </si>
  <si>
    <t>Communications/Arts &amp; Media</t>
  </si>
  <si>
    <t>University Catalog</t>
  </si>
  <si>
    <t>Counseling Services</t>
  </si>
  <si>
    <t>Registrar's Office</t>
  </si>
  <si>
    <t>For the year ended June 30, 2016</t>
  </si>
  <si>
    <t>Instructional Support</t>
  </si>
  <si>
    <t>Multiculture Affairs</t>
  </si>
  <si>
    <t>Multicultural Affairs</t>
  </si>
  <si>
    <t>Workstudy Match</t>
  </si>
  <si>
    <t>International Students</t>
  </si>
  <si>
    <t>Career Plan. &amp; Placement</t>
  </si>
  <si>
    <t>BAFB Support - Recruiting</t>
  </si>
  <si>
    <t>Maintenance - Pioneer Heritage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</si>
</sst>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sz val="10"/>
      <name val="Arial"/>
      <family val="2"/>
    </font>
    <font>
      <b/>
      <sz val="12"/>
      <name val="Goudy Old Style"/>
      <family val="1"/>
    </font>
    <font>
      <b/>
      <sz val="10"/>
      <name val="Goudy Old Style"/>
      <family val="1"/>
    </font>
    <font>
      <sz val="10"/>
      <name val="Goudy Old Style"/>
      <family val="1"/>
    </font>
    <font>
      <sz val="9"/>
      <name val="Goudy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0" borderId="0" xfId="6" applyFont="1" applyAlignment="1">
      <alignment horizontal="left" vertical="center"/>
    </xf>
    <xf numFmtId="0" fontId="2" fillId="0" borderId="0" xfId="6" applyFont="1" applyAlignment="1">
      <alignment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165" fontId="6" fillId="0" borderId="0" xfId="5" applyNumberFormat="1" applyFont="1" applyFill="1" applyAlignment="1">
      <alignment horizontal="left"/>
    </xf>
    <xf numFmtId="164" fontId="6" fillId="0" borderId="0" xfId="3" applyNumberFormat="1" applyFont="1" applyFill="1" applyAlignment="1">
      <alignment horizontal="left"/>
    </xf>
    <xf numFmtId="0" fontId="6" fillId="0" borderId="0" xfId="6" applyFont="1" applyFill="1" applyAlignment="1">
      <alignment horizontal="left"/>
    </xf>
    <xf numFmtId="0" fontId="6" fillId="0" borderId="0" xfId="6" applyFont="1" applyFill="1"/>
    <xf numFmtId="43" fontId="6" fillId="0" borderId="0" xfId="1" applyFont="1" applyFill="1"/>
    <xf numFmtId="0" fontId="7" fillId="0" borderId="0" xfId="6" applyFont="1" applyFill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0" fontId="7" fillId="0" borderId="0" xfId="6" applyFont="1" applyFill="1" applyAlignment="1">
      <alignment vertical="center"/>
    </xf>
    <xf numFmtId="164" fontId="7" fillId="0" borderId="0" xfId="1" applyNumberFormat="1" applyFont="1" applyFill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164" fontId="7" fillId="0" borderId="0" xfId="1" applyNumberFormat="1" applyFont="1" applyFill="1" applyAlignment="1">
      <alignment horizontal="left" vertical="center"/>
    </xf>
    <xf numFmtId="164" fontId="7" fillId="0" borderId="0" xfId="1" applyNumberFormat="1" applyFont="1" applyFill="1" applyBorder="1" applyAlignment="1">
      <alignment horizontal="left" vertical="center"/>
    </xf>
    <xf numFmtId="0" fontId="8" fillId="0" borderId="0" xfId="6" applyFont="1" applyFill="1" applyAlignment="1">
      <alignment horizontal="center" vertical="center"/>
    </xf>
    <xf numFmtId="0" fontId="8" fillId="0" borderId="1" xfId="6" applyFont="1" applyFill="1" applyBorder="1" applyAlignment="1">
      <alignment horizontal="center"/>
    </xf>
    <xf numFmtId="0" fontId="8" fillId="0" borderId="0" xfId="6" applyFont="1" applyFill="1" applyAlignment="1">
      <alignment horizontal="center"/>
    </xf>
    <xf numFmtId="0" fontId="8" fillId="0" borderId="1" xfId="6" applyFont="1" applyFill="1" applyBorder="1" applyAlignment="1">
      <alignment horizontal="center" wrapText="1"/>
    </xf>
    <xf numFmtId="0" fontId="8" fillId="0" borderId="0" xfId="6" applyFont="1" applyFill="1" applyBorder="1" applyAlignment="1">
      <alignment horizontal="center"/>
    </xf>
    <xf numFmtId="0" fontId="8" fillId="0" borderId="0" xfId="6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center" vertical="center" wrapText="1"/>
    </xf>
    <xf numFmtId="0" fontId="8" fillId="0" borderId="0" xfId="6" applyFont="1" applyFill="1" applyAlignment="1">
      <alignment horizontal="left" vertical="center"/>
    </xf>
    <xf numFmtId="0" fontId="8" fillId="0" borderId="0" xfId="6" applyFont="1" applyFill="1" applyAlignment="1">
      <alignment horizontal="center" vertical="center" wrapText="1"/>
    </xf>
    <xf numFmtId="43" fontId="8" fillId="0" borderId="0" xfId="2" applyFont="1" applyFill="1" applyAlignment="1">
      <alignment horizontal="center" vertical="center"/>
    </xf>
    <xf numFmtId="43" fontId="8" fillId="0" borderId="0" xfId="2" applyFont="1" applyFill="1" applyBorder="1" applyAlignment="1">
      <alignment horizontal="center" vertical="center"/>
    </xf>
    <xf numFmtId="0" fontId="8" fillId="0" borderId="0" xfId="6" applyFont="1" applyFill="1" applyAlignment="1">
      <alignment vertical="center"/>
    </xf>
    <xf numFmtId="164" fontId="8" fillId="0" borderId="0" xfId="2" applyNumberFormat="1" applyFont="1" applyFill="1" applyAlignment="1">
      <alignment vertical="center"/>
    </xf>
    <xf numFmtId="164" fontId="8" fillId="0" borderId="0" xfId="2" applyNumberFormat="1" applyFont="1" applyFill="1" applyBorder="1" applyAlignment="1">
      <alignment vertical="center"/>
    </xf>
    <xf numFmtId="165" fontId="8" fillId="0" borderId="0" xfId="4" applyNumberFormat="1" applyFont="1" applyFill="1" applyAlignment="1">
      <alignment horizontal="left" vertical="center"/>
    </xf>
    <xf numFmtId="165" fontId="8" fillId="0" borderId="0" xfId="4" applyNumberFormat="1" applyFont="1" applyFill="1" applyAlignment="1">
      <alignment vertical="center"/>
    </xf>
    <xf numFmtId="164" fontId="8" fillId="0" borderId="0" xfId="2" applyNumberFormat="1" applyFont="1" applyFill="1" applyAlignment="1">
      <alignment horizontal="left" vertical="center"/>
    </xf>
    <xf numFmtId="164" fontId="8" fillId="0" borderId="2" xfId="2" applyNumberFormat="1" applyFont="1" applyFill="1" applyBorder="1" applyAlignment="1">
      <alignment horizontal="left" vertical="center"/>
    </xf>
    <xf numFmtId="164" fontId="8" fillId="0" borderId="0" xfId="2" applyNumberFormat="1" applyFont="1" applyFill="1" applyBorder="1" applyAlignment="1">
      <alignment horizontal="left" vertical="center"/>
    </xf>
    <xf numFmtId="164" fontId="6" fillId="0" borderId="0" xfId="2" applyNumberFormat="1" applyFont="1" applyFill="1"/>
    <xf numFmtId="164" fontId="6" fillId="0" borderId="0" xfId="2" applyNumberFormat="1" applyFont="1" applyFill="1" applyBorder="1"/>
    <xf numFmtId="165" fontId="2" fillId="0" borderId="0" xfId="6" applyNumberFormat="1" applyFont="1" applyAlignment="1">
      <alignment vertical="center"/>
    </xf>
    <xf numFmtId="164" fontId="8" fillId="0" borderId="2" xfId="4" applyNumberFormat="1" applyFont="1" applyFill="1" applyBorder="1" applyAlignment="1">
      <alignment horizontal="left" vertical="center"/>
    </xf>
    <xf numFmtId="164" fontId="2" fillId="0" borderId="0" xfId="1" applyNumberFormat="1" applyFont="1" applyAlignment="1">
      <alignment horizontal="left" vertical="center"/>
    </xf>
    <xf numFmtId="164" fontId="2" fillId="0" borderId="0" xfId="1" applyNumberFormat="1" applyFont="1" applyAlignment="1">
      <alignment vertical="center"/>
    </xf>
    <xf numFmtId="164" fontId="2" fillId="0" borderId="0" xfId="6" applyNumberFormat="1" applyFont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</cellXfs>
  <cellStyles count="7">
    <cellStyle name="Comma" xfId="1" builtinId="3"/>
    <cellStyle name="Comma 10" xfId="2"/>
    <cellStyle name="Comma 3" xfId="3"/>
    <cellStyle name="Currency 10" xfId="4"/>
    <cellStyle name="Currency 3" xfId="5"/>
    <cellStyle name="Normal" xfId="0" builtinId="0"/>
    <cellStyle name="Normal_expenditures 97-98" xfId="6"/>
  </cellStyles>
  <dxfs count="1"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33021</xdr:rowOff>
    </xdr:from>
    <xdr:to>
      <xdr:col>4</xdr:col>
      <xdr:colOff>1170809</xdr:colOff>
      <xdr:row>5</xdr:row>
      <xdr:rowOff>163800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7341"/>
          <a:ext cx="2397629" cy="626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4"/>
  <sheetViews>
    <sheetView showGridLines="0" tabSelected="1" zoomScale="80" zoomScaleNormal="8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70" sqref="A70:XFD70"/>
    </sheetView>
  </sheetViews>
  <sheetFormatPr defaultColWidth="9.140625" defaultRowHeight="12" x14ac:dyDescent="0.2"/>
  <cols>
    <col min="1" max="1" width="3.7109375" style="1" customWidth="1"/>
    <col min="2" max="2" width="5.140625" style="2" customWidth="1"/>
    <col min="3" max="3" width="7.5703125" style="2" hidden="1" customWidth="1"/>
    <col min="4" max="4" width="9.140625" style="2"/>
    <col min="5" max="5" width="32.7109375" style="2" customWidth="1"/>
    <col min="6" max="6" width="14.7109375" style="2" customWidth="1"/>
    <col min="7" max="7" width="1.7109375" style="2" hidden="1" customWidth="1"/>
    <col min="8" max="8" width="14.7109375" style="2" customWidth="1"/>
    <col min="9" max="9" width="1.7109375" style="2" hidden="1" customWidth="1"/>
    <col min="10" max="10" width="14.7109375" style="2" customWidth="1"/>
    <col min="11" max="11" width="1.7109375" style="2" hidden="1" customWidth="1"/>
    <col min="12" max="12" width="14.7109375" style="2" customWidth="1"/>
    <col min="13" max="13" width="1.7109375" style="2" hidden="1" customWidth="1"/>
    <col min="14" max="14" width="14.7109375" style="2" customWidth="1"/>
    <col min="15" max="15" width="1.7109375" style="2" hidden="1" customWidth="1"/>
    <col min="16" max="16" width="14.7109375" style="2" customWidth="1"/>
    <col min="17" max="17" width="1.7109375" style="2" hidden="1" customWidth="1"/>
    <col min="18" max="18" width="14.7109375" style="2" customWidth="1"/>
    <col min="19" max="19" width="9.28515625" style="2" hidden="1" customWidth="1"/>
    <col min="20" max="16384" width="9.140625" style="2"/>
  </cols>
  <sheetData>
    <row r="1" spans="1:19" s="4" customFormat="1" x14ac:dyDescent="0.2">
      <c r="A1" s="49"/>
      <c r="B1" s="49"/>
      <c r="C1" s="49"/>
      <c r="D1" s="49"/>
      <c r="E1" s="49"/>
    </row>
    <row r="2" spans="1:19" s="4" customFormat="1" ht="10.5" customHeight="1" x14ac:dyDescent="0.2">
      <c r="A2" s="49"/>
      <c r="B2" s="49"/>
      <c r="C2" s="49"/>
      <c r="D2" s="49"/>
      <c r="E2" s="49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 s="3" customFormat="1" ht="16.5" x14ac:dyDescent="0.2">
      <c r="A3" s="49"/>
      <c r="B3" s="49"/>
      <c r="C3" s="49"/>
      <c r="D3" s="49"/>
      <c r="E3" s="49"/>
      <c r="F3" s="50" t="s">
        <v>132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9" s="3" customFormat="1" ht="8.25" customHeight="1" x14ac:dyDescent="0.2">
      <c r="A4" s="49"/>
      <c r="B4" s="49"/>
      <c r="C4" s="49"/>
      <c r="D4" s="49"/>
      <c r="E4" s="4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s="7" customFormat="1" ht="16.5" x14ac:dyDescent="0.2">
      <c r="A5" s="49"/>
      <c r="B5" s="49"/>
      <c r="C5" s="49"/>
      <c r="D5" s="49"/>
      <c r="E5" s="49"/>
      <c r="F5" s="50" t="s">
        <v>133</v>
      </c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9" s="7" customFormat="1" ht="16.5" x14ac:dyDescent="0.2">
      <c r="A6" s="49"/>
      <c r="B6" s="49"/>
      <c r="C6" s="49"/>
      <c r="D6" s="49"/>
      <c r="E6" s="49"/>
      <c r="F6" s="50" t="s">
        <v>143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9" s="7" customFormat="1" ht="10.5" customHeight="1" x14ac:dyDescent="0.2">
      <c r="A7" s="49"/>
      <c r="B7" s="49"/>
      <c r="C7" s="49"/>
      <c r="D7" s="49"/>
      <c r="E7" s="4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9" s="7" customFormat="1" x14ac:dyDescent="0.2">
      <c r="A8" s="49"/>
      <c r="B8" s="49"/>
      <c r="C8" s="49"/>
      <c r="D8" s="49"/>
      <c r="E8" s="49"/>
    </row>
    <row r="9" spans="1:19" s="7" customFormat="1" x14ac:dyDescent="0.2">
      <c r="A9" s="49"/>
      <c r="B9" s="49"/>
      <c r="C9" s="49"/>
      <c r="D9" s="49"/>
      <c r="E9" s="49"/>
    </row>
    <row r="10" spans="1:19" s="15" customFormat="1" ht="25.5" customHeight="1" x14ac:dyDescent="0.25">
      <c r="A10" s="23"/>
      <c r="B10" s="23"/>
      <c r="C10" s="23"/>
      <c r="D10" s="23"/>
      <c r="E10" s="23"/>
      <c r="F10" s="24" t="s">
        <v>0</v>
      </c>
      <c r="G10" s="25"/>
      <c r="H10" s="24" t="s">
        <v>1</v>
      </c>
      <c r="I10" s="25"/>
      <c r="J10" s="24" t="s">
        <v>2</v>
      </c>
      <c r="K10" s="25"/>
      <c r="L10" s="26" t="s">
        <v>129</v>
      </c>
      <c r="M10" s="27"/>
      <c r="N10" s="24" t="s">
        <v>3</v>
      </c>
      <c r="O10" s="27"/>
      <c r="P10" s="26" t="s">
        <v>128</v>
      </c>
      <c r="Q10" s="25"/>
      <c r="R10" s="24" t="s">
        <v>4</v>
      </c>
      <c r="S10" s="15" t="s">
        <v>5</v>
      </c>
    </row>
    <row r="11" spans="1:19" s="15" customFormat="1" ht="12" customHeight="1" x14ac:dyDescent="0.2">
      <c r="A11" s="23"/>
      <c r="B11" s="23"/>
      <c r="C11" s="23"/>
      <c r="D11" s="23"/>
      <c r="E11" s="23"/>
      <c r="F11" s="28"/>
      <c r="G11" s="23"/>
      <c r="H11" s="28"/>
      <c r="I11" s="23"/>
      <c r="J11" s="28"/>
      <c r="K11" s="23"/>
      <c r="L11" s="29"/>
      <c r="M11" s="28"/>
      <c r="N11" s="28"/>
      <c r="O11" s="28"/>
      <c r="P11" s="29"/>
      <c r="Q11" s="23"/>
      <c r="R11" s="28"/>
    </row>
    <row r="12" spans="1:19" s="15" customFormat="1" ht="13.5" x14ac:dyDescent="0.2">
      <c r="A12" s="30" t="s">
        <v>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8"/>
      <c r="N12" s="23"/>
      <c r="O12" s="28"/>
      <c r="P12" s="31"/>
      <c r="Q12" s="23"/>
      <c r="R12" s="23"/>
    </row>
    <row r="13" spans="1:19" s="15" customFormat="1" ht="13.5" x14ac:dyDescent="0.2">
      <c r="A13" s="30" t="s">
        <v>7</v>
      </c>
      <c r="B13" s="23"/>
      <c r="C13" s="23"/>
      <c r="D13" s="23"/>
      <c r="E13" s="23"/>
      <c r="F13" s="23"/>
      <c r="G13" s="32"/>
      <c r="H13" s="32"/>
      <c r="I13" s="32"/>
      <c r="J13" s="32"/>
      <c r="K13" s="32"/>
      <c r="L13" s="32"/>
      <c r="M13" s="33"/>
      <c r="N13" s="32"/>
      <c r="O13" s="33"/>
      <c r="P13" s="32"/>
      <c r="Q13" s="32"/>
      <c r="R13" s="32"/>
      <c r="S13" s="16"/>
    </row>
    <row r="14" spans="1:19" s="17" customFormat="1" ht="13.5" x14ac:dyDescent="0.2">
      <c r="A14" s="30"/>
      <c r="B14" s="34" t="s">
        <v>8</v>
      </c>
      <c r="C14" s="34"/>
      <c r="D14" s="34"/>
      <c r="E14" s="34"/>
      <c r="F14" s="35"/>
      <c r="G14" s="35"/>
      <c r="H14" s="35"/>
      <c r="I14" s="35"/>
      <c r="J14" s="35"/>
      <c r="K14" s="35"/>
      <c r="L14" s="35"/>
      <c r="M14" s="36"/>
      <c r="N14" s="35"/>
      <c r="O14" s="36"/>
      <c r="P14" s="35"/>
      <c r="Q14" s="35"/>
      <c r="R14" s="35"/>
      <c r="S14" s="20"/>
    </row>
    <row r="15" spans="1:19" s="17" customFormat="1" ht="13.5" x14ac:dyDescent="0.25">
      <c r="A15" s="30"/>
      <c r="B15" s="34"/>
      <c r="C15" s="34"/>
      <c r="D15" s="34" t="s">
        <v>28</v>
      </c>
      <c r="E15" s="34"/>
      <c r="F15" s="37">
        <f>+H15+J15+L15+N15+P15+R15</f>
        <v>51184</v>
      </c>
      <c r="G15" s="38"/>
      <c r="H15" s="37">
        <v>0</v>
      </c>
      <c r="I15" s="38">
        <v>0</v>
      </c>
      <c r="J15" s="37">
        <v>12485</v>
      </c>
      <c r="K15" s="38"/>
      <c r="L15" s="37">
        <v>10226</v>
      </c>
      <c r="M15" s="38"/>
      <c r="N15" s="37">
        <v>6799</v>
      </c>
      <c r="O15" s="38"/>
      <c r="P15" s="37">
        <v>9938</v>
      </c>
      <c r="Q15" s="38"/>
      <c r="R15" s="37">
        <v>11736</v>
      </c>
      <c r="S15" s="10">
        <v>2548</v>
      </c>
    </row>
    <row r="16" spans="1:19" s="17" customFormat="1" ht="13.5" x14ac:dyDescent="0.25">
      <c r="A16" s="30"/>
      <c r="B16" s="34"/>
      <c r="C16" s="34"/>
      <c r="D16" s="34" t="s">
        <v>29</v>
      </c>
      <c r="E16" s="34"/>
      <c r="F16" s="39">
        <f>H16+J16+L16+N16+P16+R16</f>
        <v>768679</v>
      </c>
      <c r="G16" s="35"/>
      <c r="H16" s="39">
        <v>541687</v>
      </c>
      <c r="I16" s="35"/>
      <c r="J16" s="39">
        <v>0</v>
      </c>
      <c r="K16" s="35"/>
      <c r="L16" s="39">
        <v>225397</v>
      </c>
      <c r="M16" s="35"/>
      <c r="N16" s="39">
        <v>0</v>
      </c>
      <c r="O16" s="35"/>
      <c r="P16" s="39">
        <v>1595</v>
      </c>
      <c r="Q16" s="35"/>
      <c r="R16" s="39">
        <v>0</v>
      </c>
      <c r="S16" s="11">
        <v>0</v>
      </c>
    </row>
    <row r="17" spans="1:19" s="17" customFormat="1" ht="13.5" x14ac:dyDescent="0.25">
      <c r="A17" s="30"/>
      <c r="B17" s="34"/>
      <c r="C17" s="34"/>
      <c r="D17" s="34" t="s">
        <v>30</v>
      </c>
      <c r="E17" s="34"/>
      <c r="F17" s="39">
        <f t="shared" ref="F17:F20" si="0">H17+J17+L17+N17+P17+R17</f>
        <v>1118786</v>
      </c>
      <c r="G17" s="35"/>
      <c r="H17" s="39">
        <v>790355</v>
      </c>
      <c r="I17" s="35"/>
      <c r="J17" s="39">
        <v>0</v>
      </c>
      <c r="K17" s="35"/>
      <c r="L17" s="39">
        <v>324270</v>
      </c>
      <c r="M17" s="35"/>
      <c r="N17" s="39">
        <v>0</v>
      </c>
      <c r="O17" s="35"/>
      <c r="P17" s="39">
        <v>4161</v>
      </c>
      <c r="Q17" s="35"/>
      <c r="R17" s="39">
        <v>0</v>
      </c>
      <c r="S17" s="11">
        <v>0</v>
      </c>
    </row>
    <row r="18" spans="1:19" s="17" customFormat="1" ht="13.5" x14ac:dyDescent="0.25">
      <c r="A18" s="30"/>
      <c r="B18" s="34"/>
      <c r="C18" s="34"/>
      <c r="D18" s="34" t="s">
        <v>31</v>
      </c>
      <c r="E18" s="34"/>
      <c r="F18" s="39">
        <f t="shared" si="0"/>
        <v>763706</v>
      </c>
      <c r="G18" s="35"/>
      <c r="H18" s="39">
        <v>545803</v>
      </c>
      <c r="I18" s="35"/>
      <c r="J18" s="39">
        <v>0</v>
      </c>
      <c r="K18" s="35"/>
      <c r="L18" s="39">
        <v>216284</v>
      </c>
      <c r="M18" s="35"/>
      <c r="N18" s="39">
        <v>0</v>
      </c>
      <c r="O18" s="35"/>
      <c r="P18" s="39">
        <v>1619</v>
      </c>
      <c r="Q18" s="35"/>
      <c r="R18" s="39">
        <v>0</v>
      </c>
      <c r="S18" s="11">
        <v>0</v>
      </c>
    </row>
    <row r="19" spans="1:19" s="17" customFormat="1" ht="13.5" x14ac:dyDescent="0.25">
      <c r="A19" s="30"/>
      <c r="B19" s="34"/>
      <c r="C19" s="34"/>
      <c r="D19" s="34" t="s">
        <v>131</v>
      </c>
      <c r="E19" s="34"/>
      <c r="F19" s="39">
        <f t="shared" si="0"/>
        <v>135216</v>
      </c>
      <c r="G19" s="35"/>
      <c r="H19" s="39">
        <v>102411</v>
      </c>
      <c r="I19" s="35"/>
      <c r="J19" s="39">
        <v>0</v>
      </c>
      <c r="K19" s="35"/>
      <c r="L19" s="39">
        <v>31493</v>
      </c>
      <c r="M19" s="35"/>
      <c r="N19" s="39">
        <v>0</v>
      </c>
      <c r="O19" s="35"/>
      <c r="P19" s="39">
        <v>1312</v>
      </c>
      <c r="Q19" s="35"/>
      <c r="R19" s="39">
        <v>0</v>
      </c>
      <c r="S19" s="11"/>
    </row>
    <row r="20" spans="1:19" s="17" customFormat="1" ht="13.5" x14ac:dyDescent="0.25">
      <c r="A20" s="30"/>
      <c r="B20" s="34"/>
      <c r="C20" s="34"/>
      <c r="D20" s="34" t="s">
        <v>32</v>
      </c>
      <c r="E20" s="34"/>
      <c r="F20" s="39">
        <f t="shared" si="0"/>
        <v>60611</v>
      </c>
      <c r="G20" s="35"/>
      <c r="H20" s="39">
        <v>45732</v>
      </c>
      <c r="I20" s="35"/>
      <c r="J20" s="39">
        <v>0</v>
      </c>
      <c r="K20" s="35"/>
      <c r="L20" s="39">
        <v>14436</v>
      </c>
      <c r="M20" s="35"/>
      <c r="N20" s="39">
        <v>0</v>
      </c>
      <c r="O20" s="35"/>
      <c r="P20" s="39">
        <v>443</v>
      </c>
      <c r="Q20" s="35"/>
      <c r="R20" s="39">
        <v>0</v>
      </c>
      <c r="S20" s="11">
        <v>2897.68</v>
      </c>
    </row>
    <row r="21" spans="1:19" s="17" customFormat="1" ht="13.5" x14ac:dyDescent="0.2">
      <c r="A21" s="30"/>
      <c r="B21" s="34"/>
      <c r="C21" s="34"/>
      <c r="D21" s="34"/>
      <c r="E21" s="34" t="s">
        <v>33</v>
      </c>
      <c r="F21" s="40">
        <f>SUM(F15:F20)</f>
        <v>2898182</v>
      </c>
      <c r="G21" s="35"/>
      <c r="H21" s="40">
        <f>SUM(H15:H20)</f>
        <v>2025988</v>
      </c>
      <c r="I21" s="35"/>
      <c r="J21" s="40">
        <f>SUM(J15:J20)</f>
        <v>12485</v>
      </c>
      <c r="K21" s="35"/>
      <c r="L21" s="40">
        <f>SUM(L15:L20)</f>
        <v>822106</v>
      </c>
      <c r="M21" s="35"/>
      <c r="N21" s="40">
        <f>SUM(N15:N20)</f>
        <v>6799</v>
      </c>
      <c r="O21" s="35"/>
      <c r="P21" s="40">
        <f>SUM(P15:P20)</f>
        <v>19068</v>
      </c>
      <c r="Q21" s="35"/>
      <c r="R21" s="40">
        <f>SUM(R15:R20)</f>
        <v>11736</v>
      </c>
      <c r="S21" s="20">
        <f>SUM(S15:S20)</f>
        <v>5445.68</v>
      </c>
    </row>
    <row r="22" spans="1:19" s="17" customFormat="1" ht="13.5" x14ac:dyDescent="0.2">
      <c r="A22" s="30"/>
      <c r="B22" s="34" t="s">
        <v>10</v>
      </c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6"/>
      <c r="N22" s="35"/>
      <c r="O22" s="36"/>
      <c r="P22" s="35"/>
      <c r="Q22" s="35"/>
      <c r="R22" s="35"/>
      <c r="S22" s="20"/>
    </row>
    <row r="23" spans="1:19" s="17" customFormat="1" ht="13.5" x14ac:dyDescent="0.25">
      <c r="A23" s="30"/>
      <c r="B23" s="34"/>
      <c r="C23" s="34"/>
      <c r="D23" s="34" t="s">
        <v>34</v>
      </c>
      <c r="E23" s="34"/>
      <c r="F23" s="39">
        <f t="shared" ref="F23:F32" si="1">H23+J23+L23+N23+P23+R23</f>
        <v>4020</v>
      </c>
      <c r="G23" s="35"/>
      <c r="H23" s="39">
        <v>0</v>
      </c>
      <c r="I23" s="35"/>
      <c r="J23" s="39">
        <v>0</v>
      </c>
      <c r="K23" s="35"/>
      <c r="L23" s="39">
        <v>3449</v>
      </c>
      <c r="M23" s="35"/>
      <c r="N23" s="39">
        <v>0</v>
      </c>
      <c r="O23" s="35"/>
      <c r="P23" s="39">
        <v>571</v>
      </c>
      <c r="Q23" s="35"/>
      <c r="R23" s="39">
        <v>0</v>
      </c>
      <c r="S23" s="11">
        <v>0</v>
      </c>
    </row>
    <row r="24" spans="1:19" s="17" customFormat="1" ht="13.5" x14ac:dyDescent="0.25">
      <c r="A24" s="30"/>
      <c r="B24" s="34"/>
      <c r="C24" s="34"/>
      <c r="D24" s="34" t="s">
        <v>137</v>
      </c>
      <c r="E24" s="34"/>
      <c r="F24" s="39">
        <f t="shared" si="1"/>
        <v>5300</v>
      </c>
      <c r="G24" s="35"/>
      <c r="H24" s="39">
        <v>0</v>
      </c>
      <c r="I24" s="35"/>
      <c r="J24" s="39">
        <v>0</v>
      </c>
      <c r="K24" s="35"/>
      <c r="L24" s="39">
        <v>0</v>
      </c>
      <c r="M24" s="35"/>
      <c r="N24" s="39">
        <v>0</v>
      </c>
      <c r="O24" s="35"/>
      <c r="P24" s="39">
        <v>5300</v>
      </c>
      <c r="Q24" s="35"/>
      <c r="R24" s="39">
        <v>0</v>
      </c>
      <c r="S24" s="11"/>
    </row>
    <row r="25" spans="1:19" s="17" customFormat="1" ht="13.5" x14ac:dyDescent="0.25">
      <c r="A25" s="30"/>
      <c r="B25" s="34"/>
      <c r="C25" s="34"/>
      <c r="D25" s="34" t="s">
        <v>37</v>
      </c>
      <c r="E25" s="34"/>
      <c r="F25" s="39">
        <f t="shared" si="1"/>
        <v>27910</v>
      </c>
      <c r="G25" s="35"/>
      <c r="H25" s="39">
        <v>0</v>
      </c>
      <c r="I25" s="35"/>
      <c r="J25" s="39">
        <v>0</v>
      </c>
      <c r="K25" s="35"/>
      <c r="L25" s="39">
        <v>0</v>
      </c>
      <c r="M25" s="35"/>
      <c r="N25" s="39">
        <v>3620</v>
      </c>
      <c r="O25" s="35"/>
      <c r="P25" s="39">
        <v>24290</v>
      </c>
      <c r="Q25" s="35"/>
      <c r="R25" s="39">
        <v>0</v>
      </c>
      <c r="S25" s="11">
        <v>0</v>
      </c>
    </row>
    <row r="26" spans="1:19" s="17" customFormat="1" ht="13.5" x14ac:dyDescent="0.25">
      <c r="A26" s="30"/>
      <c r="B26" s="34"/>
      <c r="C26" s="34"/>
      <c r="D26" s="34" t="s">
        <v>10</v>
      </c>
      <c r="E26" s="34"/>
      <c r="F26" s="39">
        <f t="shared" si="1"/>
        <v>1109830</v>
      </c>
      <c r="G26" s="35"/>
      <c r="H26" s="39">
        <v>772304</v>
      </c>
      <c r="I26" s="35"/>
      <c r="J26" s="39">
        <v>18887</v>
      </c>
      <c r="K26" s="35"/>
      <c r="L26" s="39">
        <v>311179</v>
      </c>
      <c r="M26" s="35"/>
      <c r="N26" s="39">
        <v>830</v>
      </c>
      <c r="O26" s="35"/>
      <c r="P26" s="39">
        <v>6471</v>
      </c>
      <c r="Q26" s="35"/>
      <c r="R26" s="39">
        <v>159</v>
      </c>
      <c r="S26" s="11">
        <v>0</v>
      </c>
    </row>
    <row r="27" spans="1:19" s="17" customFormat="1" ht="13.5" x14ac:dyDescent="0.25">
      <c r="A27" s="30"/>
      <c r="B27" s="34"/>
      <c r="C27" s="34"/>
      <c r="D27" s="34" t="s">
        <v>38</v>
      </c>
      <c r="E27" s="34"/>
      <c r="F27" s="39">
        <f t="shared" si="1"/>
        <v>1207</v>
      </c>
      <c r="G27" s="35"/>
      <c r="H27" s="39">
        <v>0</v>
      </c>
      <c r="I27" s="35"/>
      <c r="J27" s="39">
        <v>0</v>
      </c>
      <c r="K27" s="35"/>
      <c r="L27" s="39">
        <v>0</v>
      </c>
      <c r="M27" s="35"/>
      <c r="N27" s="39">
        <v>0</v>
      </c>
      <c r="O27" s="35"/>
      <c r="P27" s="39">
        <v>1207</v>
      </c>
      <c r="Q27" s="35"/>
      <c r="R27" s="39">
        <v>0</v>
      </c>
      <c r="S27" s="11">
        <v>0</v>
      </c>
    </row>
    <row r="28" spans="1:19" s="17" customFormat="1" ht="13.5" x14ac:dyDescent="0.25">
      <c r="A28" s="30"/>
      <c r="B28" s="34"/>
      <c r="C28" s="34"/>
      <c r="D28" s="34" t="s">
        <v>39</v>
      </c>
      <c r="E28" s="34"/>
      <c r="F28" s="39">
        <f t="shared" si="1"/>
        <v>523585</v>
      </c>
      <c r="G28" s="35"/>
      <c r="H28" s="39">
        <v>332115</v>
      </c>
      <c r="I28" s="35"/>
      <c r="J28" s="39">
        <v>13694</v>
      </c>
      <c r="K28" s="35"/>
      <c r="L28" s="39">
        <v>159608</v>
      </c>
      <c r="M28" s="35"/>
      <c r="N28" s="39">
        <v>809</v>
      </c>
      <c r="O28" s="35"/>
      <c r="P28" s="39">
        <v>16558</v>
      </c>
      <c r="Q28" s="35"/>
      <c r="R28" s="39">
        <v>801</v>
      </c>
      <c r="S28" s="11"/>
    </row>
    <row r="29" spans="1:19" s="17" customFormat="1" ht="13.5" x14ac:dyDescent="0.25">
      <c r="A29" s="30"/>
      <c r="B29" s="34"/>
      <c r="C29" s="34"/>
      <c r="D29" s="34" t="s">
        <v>40</v>
      </c>
      <c r="E29" s="34"/>
      <c r="F29" s="39">
        <f t="shared" si="1"/>
        <v>1205</v>
      </c>
      <c r="G29" s="35"/>
      <c r="H29" s="39">
        <v>0</v>
      </c>
      <c r="I29" s="35"/>
      <c r="J29" s="39">
        <v>0</v>
      </c>
      <c r="K29" s="35"/>
      <c r="L29" s="39">
        <v>0</v>
      </c>
      <c r="M29" s="35"/>
      <c r="N29" s="39">
        <v>0</v>
      </c>
      <c r="O29" s="35"/>
      <c r="P29" s="39">
        <v>1205</v>
      </c>
      <c r="Q29" s="35"/>
      <c r="R29" s="39">
        <v>0</v>
      </c>
      <c r="S29" s="11">
        <v>0</v>
      </c>
    </row>
    <row r="30" spans="1:19" s="17" customFormat="1" ht="13.5" x14ac:dyDescent="0.25">
      <c r="A30" s="30"/>
      <c r="B30" s="34"/>
      <c r="C30" s="34"/>
      <c r="D30" s="34" t="s">
        <v>89</v>
      </c>
      <c r="E30" s="34"/>
      <c r="F30" s="39">
        <f t="shared" si="1"/>
        <v>103576</v>
      </c>
      <c r="G30" s="35"/>
      <c r="H30" s="39">
        <v>53380</v>
      </c>
      <c r="I30" s="35"/>
      <c r="J30" s="39">
        <v>22657</v>
      </c>
      <c r="K30" s="35"/>
      <c r="L30" s="39">
        <v>26980</v>
      </c>
      <c r="M30" s="35"/>
      <c r="N30" s="39">
        <v>0</v>
      </c>
      <c r="O30" s="35"/>
      <c r="P30" s="39">
        <v>559</v>
      </c>
      <c r="Q30" s="35"/>
      <c r="R30" s="39">
        <v>0</v>
      </c>
      <c r="S30" s="11">
        <v>0</v>
      </c>
    </row>
    <row r="31" spans="1:19" s="17" customFormat="1" ht="13.5" x14ac:dyDescent="0.25">
      <c r="A31" s="30"/>
      <c r="B31" s="34"/>
      <c r="C31" s="34"/>
      <c r="D31" s="34" t="s">
        <v>92</v>
      </c>
      <c r="E31" s="34"/>
      <c r="F31" s="39">
        <f t="shared" si="1"/>
        <v>995825</v>
      </c>
      <c r="G31" s="35"/>
      <c r="H31" s="39">
        <v>683902</v>
      </c>
      <c r="I31" s="35">
        <v>0</v>
      </c>
      <c r="J31" s="39">
        <v>21292</v>
      </c>
      <c r="K31" s="35">
        <v>0</v>
      </c>
      <c r="L31" s="39">
        <v>279564</v>
      </c>
      <c r="M31" s="35">
        <v>0</v>
      </c>
      <c r="N31" s="39">
        <v>0</v>
      </c>
      <c r="O31" s="35">
        <v>0</v>
      </c>
      <c r="P31" s="39">
        <v>10688</v>
      </c>
      <c r="Q31" s="35">
        <v>0</v>
      </c>
      <c r="R31" s="39">
        <v>379</v>
      </c>
      <c r="S31" s="11">
        <v>0</v>
      </c>
    </row>
    <row r="32" spans="1:19" s="17" customFormat="1" ht="13.5" x14ac:dyDescent="0.25">
      <c r="A32" s="30"/>
      <c r="B32" s="34"/>
      <c r="C32" s="34"/>
      <c r="D32" s="34" t="s">
        <v>90</v>
      </c>
      <c r="E32" s="34"/>
      <c r="F32" s="39">
        <f t="shared" si="1"/>
        <v>1701</v>
      </c>
      <c r="G32" s="35"/>
      <c r="H32" s="39">
        <v>0</v>
      </c>
      <c r="I32" s="35"/>
      <c r="J32" s="39">
        <v>0</v>
      </c>
      <c r="K32" s="35"/>
      <c r="L32" s="39">
        <v>0</v>
      </c>
      <c r="M32" s="35"/>
      <c r="N32" s="39">
        <v>0</v>
      </c>
      <c r="O32" s="35"/>
      <c r="P32" s="39">
        <v>99</v>
      </c>
      <c r="Q32" s="35"/>
      <c r="R32" s="39">
        <v>1602</v>
      </c>
      <c r="S32" s="11">
        <v>0</v>
      </c>
    </row>
    <row r="33" spans="1:19" s="17" customFormat="1" ht="13.5" x14ac:dyDescent="0.2">
      <c r="A33" s="30"/>
      <c r="B33" s="34"/>
      <c r="C33" s="34"/>
      <c r="D33" s="34"/>
      <c r="E33" s="34" t="s">
        <v>35</v>
      </c>
      <c r="F33" s="40">
        <f>SUM(F23:F32)</f>
        <v>2774159</v>
      </c>
      <c r="G33" s="35"/>
      <c r="H33" s="40">
        <f>SUM(H23:H32)</f>
        <v>1841701</v>
      </c>
      <c r="I33" s="35"/>
      <c r="J33" s="40">
        <f>SUM(J23:J32)</f>
        <v>76530</v>
      </c>
      <c r="K33" s="35"/>
      <c r="L33" s="40">
        <f>SUM(L23:L32)</f>
        <v>780780</v>
      </c>
      <c r="M33" s="35"/>
      <c r="N33" s="40">
        <f>SUM(N23:N32)</f>
        <v>5259</v>
      </c>
      <c r="O33" s="35"/>
      <c r="P33" s="40">
        <f>SUM(P23:P32)</f>
        <v>66948</v>
      </c>
      <c r="Q33" s="35"/>
      <c r="R33" s="40">
        <f>SUM(R23:R32)</f>
        <v>2941</v>
      </c>
      <c r="S33" s="20">
        <f>SUM(S23:S32)</f>
        <v>0</v>
      </c>
    </row>
    <row r="34" spans="1:19" s="17" customFormat="1" ht="13.5" x14ac:dyDescent="0.2">
      <c r="A34" s="30"/>
      <c r="B34" s="34" t="s">
        <v>36</v>
      </c>
      <c r="C34" s="34"/>
      <c r="D34" s="34"/>
      <c r="E34" s="34"/>
      <c r="F34" s="39" t="s">
        <v>9</v>
      </c>
      <c r="G34" s="35"/>
      <c r="H34" s="39"/>
      <c r="I34" s="35"/>
      <c r="J34" s="39"/>
      <c r="K34" s="35"/>
      <c r="L34" s="39"/>
      <c r="M34" s="36"/>
      <c r="N34" s="39"/>
      <c r="O34" s="36"/>
      <c r="P34" s="39"/>
      <c r="Q34" s="35"/>
      <c r="R34" s="39"/>
      <c r="S34" s="20"/>
    </row>
    <row r="35" spans="1:19" s="17" customFormat="1" ht="13.5" x14ac:dyDescent="0.2">
      <c r="A35" s="30"/>
      <c r="B35" s="34"/>
      <c r="C35" s="34"/>
      <c r="D35" s="34" t="s">
        <v>144</v>
      </c>
      <c r="E35" s="34"/>
      <c r="F35" s="39">
        <f>H35+J35+L35+N35+P35+R35</f>
        <v>39082</v>
      </c>
      <c r="G35" s="39"/>
      <c r="H35" s="39">
        <v>0</v>
      </c>
      <c r="I35" s="39"/>
      <c r="J35" s="39">
        <v>0</v>
      </c>
      <c r="K35" s="39"/>
      <c r="L35" s="39">
        <v>0</v>
      </c>
      <c r="M35" s="39"/>
      <c r="N35" s="39">
        <v>10210</v>
      </c>
      <c r="O35" s="39"/>
      <c r="P35" s="39">
        <v>27683</v>
      </c>
      <c r="Q35" s="39"/>
      <c r="R35" s="39">
        <v>1189</v>
      </c>
      <c r="S35" s="20"/>
    </row>
    <row r="36" spans="1:19" s="17" customFormat="1" ht="13.5" x14ac:dyDescent="0.2">
      <c r="A36" s="30"/>
      <c r="B36" s="34"/>
      <c r="C36" s="34"/>
      <c r="D36" s="34" t="s">
        <v>134</v>
      </c>
      <c r="E36" s="34"/>
      <c r="F36" s="39">
        <f>H36+J36+L36+N36+P36+R36</f>
        <v>18346</v>
      </c>
      <c r="G36" s="39"/>
      <c r="H36" s="39">
        <v>10500</v>
      </c>
      <c r="I36" s="39"/>
      <c r="J36" s="39">
        <v>0</v>
      </c>
      <c r="K36" s="39"/>
      <c r="L36" s="39">
        <v>2641</v>
      </c>
      <c r="M36" s="39"/>
      <c r="N36" s="39">
        <v>0</v>
      </c>
      <c r="O36" s="39"/>
      <c r="P36" s="39">
        <v>5205</v>
      </c>
      <c r="Q36" s="39"/>
      <c r="R36" s="39">
        <v>0</v>
      </c>
      <c r="S36" s="21"/>
    </row>
    <row r="37" spans="1:19" s="17" customFormat="1" ht="13.5" x14ac:dyDescent="0.2">
      <c r="A37" s="30"/>
      <c r="B37" s="34"/>
      <c r="C37" s="34"/>
      <c r="D37" s="34" t="s">
        <v>138</v>
      </c>
      <c r="E37" s="34"/>
      <c r="F37" s="39">
        <f t="shared" ref="F37:F38" si="2">H37+J37+L37+N37+P37+R37</f>
        <v>6737</v>
      </c>
      <c r="G37" s="39"/>
      <c r="H37" s="39">
        <v>0</v>
      </c>
      <c r="I37" s="39"/>
      <c r="J37" s="39">
        <v>0</v>
      </c>
      <c r="K37" s="39"/>
      <c r="L37" s="39">
        <v>0</v>
      </c>
      <c r="M37" s="39"/>
      <c r="N37" s="39">
        <v>0</v>
      </c>
      <c r="O37" s="39"/>
      <c r="P37" s="39">
        <v>6737</v>
      </c>
      <c r="Q37" s="39"/>
      <c r="R37" s="39">
        <v>0</v>
      </c>
      <c r="S37" s="21"/>
    </row>
    <row r="38" spans="1:19" s="17" customFormat="1" ht="13.5" x14ac:dyDescent="0.2">
      <c r="A38" s="30"/>
      <c r="B38" s="34"/>
      <c r="C38" s="34"/>
      <c r="D38" s="34" t="s">
        <v>145</v>
      </c>
      <c r="E38" s="34"/>
      <c r="F38" s="39">
        <f t="shared" si="2"/>
        <v>17230</v>
      </c>
      <c r="G38" s="39"/>
      <c r="H38" s="39">
        <v>10000</v>
      </c>
      <c r="I38" s="39"/>
      <c r="J38" s="39">
        <v>0</v>
      </c>
      <c r="K38" s="39"/>
      <c r="L38" s="39">
        <v>2885</v>
      </c>
      <c r="M38" s="39"/>
      <c r="N38" s="39">
        <v>0</v>
      </c>
      <c r="O38" s="39"/>
      <c r="P38" s="39">
        <v>4345</v>
      </c>
      <c r="Q38" s="39"/>
      <c r="R38" s="39">
        <v>0</v>
      </c>
      <c r="S38" s="21"/>
    </row>
    <row r="39" spans="1:19" s="17" customFormat="1" ht="13.5" x14ac:dyDescent="0.2">
      <c r="A39" s="30"/>
      <c r="B39" s="34"/>
      <c r="C39" s="34"/>
      <c r="D39" s="34"/>
      <c r="E39" s="34" t="s">
        <v>93</v>
      </c>
      <c r="F39" s="40">
        <f>SUM(F35:F38)</f>
        <v>81395</v>
      </c>
      <c r="G39" s="40">
        <f t="shared" ref="G39:R39" si="3">SUM(G35:G38)</f>
        <v>0</v>
      </c>
      <c r="H39" s="40">
        <f t="shared" si="3"/>
        <v>20500</v>
      </c>
      <c r="I39" s="40">
        <f t="shared" si="3"/>
        <v>0</v>
      </c>
      <c r="J39" s="40">
        <f t="shared" si="3"/>
        <v>0</v>
      </c>
      <c r="K39" s="40">
        <f t="shared" si="3"/>
        <v>0</v>
      </c>
      <c r="L39" s="40">
        <f t="shared" si="3"/>
        <v>5526</v>
      </c>
      <c r="M39" s="40">
        <f t="shared" si="3"/>
        <v>0</v>
      </c>
      <c r="N39" s="40">
        <f t="shared" si="3"/>
        <v>10210</v>
      </c>
      <c r="O39" s="40">
        <f t="shared" si="3"/>
        <v>0</v>
      </c>
      <c r="P39" s="40">
        <f t="shared" si="3"/>
        <v>43970</v>
      </c>
      <c r="Q39" s="40">
        <f t="shared" si="3"/>
        <v>0</v>
      </c>
      <c r="R39" s="40">
        <f t="shared" si="3"/>
        <v>1189</v>
      </c>
      <c r="S39" s="20">
        <f>SUM(S36:S36)</f>
        <v>0</v>
      </c>
    </row>
    <row r="40" spans="1:19" s="17" customFormat="1" ht="13.5" x14ac:dyDescent="0.2">
      <c r="A40" s="30"/>
      <c r="B40" s="34" t="s">
        <v>11</v>
      </c>
      <c r="C40" s="34"/>
      <c r="D40" s="34"/>
      <c r="E40" s="34"/>
      <c r="F40" s="35"/>
      <c r="G40" s="35"/>
      <c r="H40" s="35"/>
      <c r="I40" s="35"/>
      <c r="J40" s="35"/>
      <c r="K40" s="35"/>
      <c r="L40" s="35"/>
      <c r="M40" s="36"/>
      <c r="N40" s="35"/>
      <c r="O40" s="36"/>
      <c r="P40" s="35"/>
      <c r="Q40" s="35"/>
      <c r="R40" s="35"/>
      <c r="S40" s="20"/>
    </row>
    <row r="41" spans="1:19" s="17" customFormat="1" ht="13.5" x14ac:dyDescent="0.2">
      <c r="A41" s="30"/>
      <c r="B41" s="34"/>
      <c r="C41" s="34"/>
      <c r="D41" s="34" t="s">
        <v>94</v>
      </c>
      <c r="E41" s="34"/>
      <c r="F41" s="39">
        <f t="shared" ref="F41:F43" si="4">H41+J41+L41+N41+P41+R41</f>
        <v>448862</v>
      </c>
      <c r="G41" s="39"/>
      <c r="H41" s="39">
        <v>214052</v>
      </c>
      <c r="I41" s="39"/>
      <c r="J41" s="39">
        <v>1700</v>
      </c>
      <c r="K41" s="39"/>
      <c r="L41" s="39">
        <v>67676</v>
      </c>
      <c r="M41" s="39"/>
      <c r="N41" s="39">
        <v>1701</v>
      </c>
      <c r="O41" s="39"/>
      <c r="P41" s="39">
        <v>163094</v>
      </c>
      <c r="Q41" s="39">
        <v>0</v>
      </c>
      <c r="R41" s="39">
        <v>639</v>
      </c>
      <c r="S41" s="21">
        <v>0</v>
      </c>
    </row>
    <row r="42" spans="1:19" s="17" customFormat="1" ht="13.5" x14ac:dyDescent="0.2">
      <c r="A42" s="30"/>
      <c r="B42" s="34"/>
      <c r="C42" s="34"/>
      <c r="D42" s="34" t="s">
        <v>95</v>
      </c>
      <c r="E42" s="34"/>
      <c r="F42" s="39">
        <f t="shared" si="4"/>
        <v>23816</v>
      </c>
      <c r="G42" s="35"/>
      <c r="H42" s="35">
        <v>17282</v>
      </c>
      <c r="I42" s="35"/>
      <c r="J42" s="35">
        <v>0</v>
      </c>
      <c r="K42" s="35"/>
      <c r="L42" s="35">
        <v>4623</v>
      </c>
      <c r="M42" s="36"/>
      <c r="N42" s="35">
        <v>0</v>
      </c>
      <c r="O42" s="36"/>
      <c r="P42" s="35">
        <v>1911</v>
      </c>
      <c r="Q42" s="35"/>
      <c r="R42" s="35">
        <v>0</v>
      </c>
      <c r="S42" s="20">
        <v>0</v>
      </c>
    </row>
    <row r="43" spans="1:19" s="17" customFormat="1" ht="13.5" x14ac:dyDescent="0.2">
      <c r="A43" s="30"/>
      <c r="B43" s="34"/>
      <c r="C43" s="34"/>
      <c r="D43" s="34" t="s">
        <v>96</v>
      </c>
      <c r="E43" s="34"/>
      <c r="F43" s="39">
        <f t="shared" si="4"/>
        <v>538514</v>
      </c>
      <c r="G43" s="35"/>
      <c r="H43" s="39">
        <v>447770</v>
      </c>
      <c r="I43" s="35"/>
      <c r="J43" s="39">
        <v>0</v>
      </c>
      <c r="K43" s="35"/>
      <c r="L43" s="39">
        <v>85843</v>
      </c>
      <c r="M43" s="35"/>
      <c r="N43" s="39"/>
      <c r="O43" s="35"/>
      <c r="P43" s="39">
        <v>4215</v>
      </c>
      <c r="Q43" s="35"/>
      <c r="R43" s="39">
        <v>686</v>
      </c>
      <c r="S43" s="18">
        <v>0</v>
      </c>
    </row>
    <row r="44" spans="1:19" s="17" customFormat="1" ht="13.5" x14ac:dyDescent="0.2">
      <c r="A44" s="30"/>
      <c r="B44" s="34"/>
      <c r="C44" s="34"/>
      <c r="D44" s="34"/>
      <c r="E44" s="34" t="s">
        <v>102</v>
      </c>
      <c r="F44" s="40">
        <f>SUM(F41:F43)</f>
        <v>1011192</v>
      </c>
      <c r="G44" s="35"/>
      <c r="H44" s="40">
        <f>SUM(H41:H43)</f>
        <v>679104</v>
      </c>
      <c r="I44" s="35"/>
      <c r="J44" s="40">
        <f>SUM(J41:J43)</f>
        <v>1700</v>
      </c>
      <c r="K44" s="35"/>
      <c r="L44" s="40">
        <f>SUM(L41:L43)</f>
        <v>158142</v>
      </c>
      <c r="M44" s="36"/>
      <c r="N44" s="40">
        <f>SUM(N41:N43)</f>
        <v>1701</v>
      </c>
      <c r="O44" s="36"/>
      <c r="P44" s="40">
        <f>SUM(P41:P43)</f>
        <v>169220</v>
      </c>
      <c r="Q44" s="35"/>
      <c r="R44" s="40">
        <f>SUM(R41:R43)</f>
        <v>1325</v>
      </c>
      <c r="S44" s="20">
        <f>SUM(S41:S43)</f>
        <v>0</v>
      </c>
    </row>
    <row r="45" spans="1:19" s="17" customFormat="1" ht="13.5" x14ac:dyDescent="0.2">
      <c r="A45" s="30"/>
      <c r="B45" s="34" t="s">
        <v>12</v>
      </c>
      <c r="C45" s="34"/>
      <c r="D45" s="34"/>
      <c r="E45" s="34"/>
      <c r="F45" s="39"/>
      <c r="G45" s="35"/>
      <c r="H45" s="39"/>
      <c r="I45" s="35"/>
      <c r="J45" s="39"/>
      <c r="K45" s="35"/>
      <c r="L45" s="39"/>
      <c r="M45" s="36"/>
      <c r="N45" s="39"/>
      <c r="O45" s="36"/>
      <c r="P45" s="39"/>
      <c r="Q45" s="35"/>
      <c r="R45" s="39"/>
      <c r="S45" s="20"/>
    </row>
    <row r="46" spans="1:19" s="17" customFormat="1" ht="13.5" x14ac:dyDescent="0.2">
      <c r="A46" s="30"/>
      <c r="B46" s="34"/>
      <c r="C46" s="34"/>
      <c r="D46" s="34" t="s">
        <v>97</v>
      </c>
      <c r="E46" s="34"/>
      <c r="F46" s="39">
        <f t="shared" ref="F46:F52" si="5">H46+J46+L46+N46+P46+R46</f>
        <v>23093</v>
      </c>
      <c r="G46" s="35"/>
      <c r="H46" s="39">
        <v>600</v>
      </c>
      <c r="I46" s="35"/>
      <c r="J46" s="39">
        <v>0</v>
      </c>
      <c r="K46" s="35">
        <v>0</v>
      </c>
      <c r="L46" s="39">
        <v>15534</v>
      </c>
      <c r="M46" s="35">
        <v>0</v>
      </c>
      <c r="N46" s="39">
        <v>4457</v>
      </c>
      <c r="O46" s="35">
        <v>0</v>
      </c>
      <c r="P46" s="39">
        <v>2502</v>
      </c>
      <c r="Q46" s="35">
        <v>0</v>
      </c>
      <c r="R46" s="39">
        <v>0</v>
      </c>
      <c r="S46" s="18">
        <v>0</v>
      </c>
    </row>
    <row r="47" spans="1:19" s="17" customFormat="1" ht="13.5" x14ac:dyDescent="0.2">
      <c r="A47" s="30"/>
      <c r="B47" s="34"/>
      <c r="C47" s="34"/>
      <c r="D47" s="34" t="s">
        <v>139</v>
      </c>
      <c r="E47" s="34"/>
      <c r="F47" s="39">
        <f t="shared" si="5"/>
        <v>634157</v>
      </c>
      <c r="G47" s="35"/>
      <c r="H47" s="39">
        <v>384602</v>
      </c>
      <c r="I47" s="35"/>
      <c r="J47" s="39">
        <v>0</v>
      </c>
      <c r="K47" s="35"/>
      <c r="L47" s="39">
        <v>222391</v>
      </c>
      <c r="M47" s="35"/>
      <c r="N47" s="39">
        <v>0</v>
      </c>
      <c r="O47" s="35"/>
      <c r="P47" s="39">
        <v>24610</v>
      </c>
      <c r="Q47" s="35"/>
      <c r="R47" s="39">
        <v>2554</v>
      </c>
      <c r="S47" s="18">
        <v>0</v>
      </c>
    </row>
    <row r="48" spans="1:19" s="17" customFormat="1" ht="13.5" x14ac:dyDescent="0.2">
      <c r="A48" s="30"/>
      <c r="B48" s="34"/>
      <c r="C48" s="34"/>
      <c r="D48" s="34" t="s">
        <v>98</v>
      </c>
      <c r="E48" s="34"/>
      <c r="F48" s="39">
        <f t="shared" si="5"/>
        <v>753870</v>
      </c>
      <c r="G48" s="35"/>
      <c r="H48" s="39">
        <v>494634</v>
      </c>
      <c r="I48" s="35"/>
      <c r="J48" s="39">
        <v>1273</v>
      </c>
      <c r="K48" s="35">
        <v>0</v>
      </c>
      <c r="L48" s="39">
        <v>248478</v>
      </c>
      <c r="M48" s="35">
        <v>0</v>
      </c>
      <c r="N48" s="39">
        <v>43</v>
      </c>
      <c r="O48" s="35">
        <v>0</v>
      </c>
      <c r="P48" s="39">
        <v>8764</v>
      </c>
      <c r="Q48" s="35">
        <v>0</v>
      </c>
      <c r="R48" s="39">
        <v>678</v>
      </c>
      <c r="S48" s="18">
        <v>0</v>
      </c>
    </row>
    <row r="49" spans="1:19" s="17" customFormat="1" ht="13.5" x14ac:dyDescent="0.2">
      <c r="A49" s="30"/>
      <c r="B49" s="34"/>
      <c r="C49" s="34"/>
      <c r="D49" s="34" t="s">
        <v>99</v>
      </c>
      <c r="E49" s="34"/>
      <c r="F49" s="39">
        <f t="shared" si="5"/>
        <v>757208</v>
      </c>
      <c r="G49" s="35"/>
      <c r="H49" s="39">
        <v>531448</v>
      </c>
      <c r="I49" s="35"/>
      <c r="J49" s="39">
        <v>0</v>
      </c>
      <c r="K49" s="35"/>
      <c r="L49" s="39">
        <v>217087</v>
      </c>
      <c r="M49" s="35"/>
      <c r="N49" s="39">
        <v>0</v>
      </c>
      <c r="O49" s="35"/>
      <c r="P49" s="39">
        <v>3673</v>
      </c>
      <c r="Q49" s="35"/>
      <c r="R49" s="39">
        <v>5000</v>
      </c>
      <c r="S49" s="18">
        <v>0</v>
      </c>
    </row>
    <row r="50" spans="1:19" s="17" customFormat="1" ht="13.5" x14ac:dyDescent="0.2">
      <c r="A50" s="30"/>
      <c r="B50" s="34"/>
      <c r="C50" s="34"/>
      <c r="D50" s="34" t="s">
        <v>41</v>
      </c>
      <c r="E50" s="34"/>
      <c r="F50" s="39">
        <f t="shared" si="5"/>
        <v>18117</v>
      </c>
      <c r="G50" s="35"/>
      <c r="H50" s="39">
        <v>13067</v>
      </c>
      <c r="I50" s="35"/>
      <c r="J50" s="39">
        <v>0</v>
      </c>
      <c r="K50" s="35"/>
      <c r="L50" s="39">
        <v>5050</v>
      </c>
      <c r="M50" s="35"/>
      <c r="N50" s="39">
        <v>0</v>
      </c>
      <c r="O50" s="35"/>
      <c r="P50" s="39">
        <v>0</v>
      </c>
      <c r="Q50" s="35"/>
      <c r="R50" s="39">
        <v>0</v>
      </c>
      <c r="S50" s="18">
        <v>1</v>
      </c>
    </row>
    <row r="51" spans="1:19" s="17" customFormat="1" ht="13.5" x14ac:dyDescent="0.2">
      <c r="A51" s="30"/>
      <c r="B51" s="34"/>
      <c r="C51" s="34"/>
      <c r="D51" s="34" t="s">
        <v>91</v>
      </c>
      <c r="E51" s="34"/>
      <c r="F51" s="39">
        <f t="shared" si="5"/>
        <v>5330</v>
      </c>
      <c r="G51" s="35"/>
      <c r="H51" s="39">
        <v>0</v>
      </c>
      <c r="I51" s="35"/>
      <c r="J51" s="39">
        <v>5324</v>
      </c>
      <c r="K51" s="35"/>
      <c r="L51" s="39">
        <v>0</v>
      </c>
      <c r="M51" s="35"/>
      <c r="N51" s="39">
        <v>0</v>
      </c>
      <c r="O51" s="35"/>
      <c r="P51" s="39">
        <v>6</v>
      </c>
      <c r="Q51" s="35"/>
      <c r="R51" s="39">
        <v>0</v>
      </c>
      <c r="S51" s="18">
        <v>2</v>
      </c>
    </row>
    <row r="52" spans="1:19" s="17" customFormat="1" ht="13.5" x14ac:dyDescent="0.2">
      <c r="A52" s="30"/>
      <c r="B52" s="34"/>
      <c r="C52" s="34"/>
      <c r="D52" s="34" t="s">
        <v>100</v>
      </c>
      <c r="E52" s="34"/>
      <c r="F52" s="39">
        <f t="shared" si="5"/>
        <v>9250</v>
      </c>
      <c r="G52" s="35"/>
      <c r="H52" s="39"/>
      <c r="I52" s="35"/>
      <c r="J52" s="39">
        <v>8085</v>
      </c>
      <c r="K52" s="35"/>
      <c r="L52" s="39">
        <v>0</v>
      </c>
      <c r="M52" s="35"/>
      <c r="N52" s="39">
        <v>0</v>
      </c>
      <c r="O52" s="35"/>
      <c r="P52" s="39">
        <v>272</v>
      </c>
      <c r="Q52" s="35"/>
      <c r="R52" s="39">
        <v>893</v>
      </c>
      <c r="S52" s="18">
        <v>0</v>
      </c>
    </row>
    <row r="53" spans="1:19" s="17" customFormat="1" ht="13.5" x14ac:dyDescent="0.2">
      <c r="A53" s="30"/>
      <c r="B53" s="34"/>
      <c r="C53" s="34"/>
      <c r="D53" s="34"/>
      <c r="E53" s="34" t="s">
        <v>101</v>
      </c>
      <c r="F53" s="40">
        <f>SUM(F46:F52)</f>
        <v>2201025</v>
      </c>
      <c r="G53" s="35"/>
      <c r="H53" s="40">
        <f>SUM(H46:H52)</f>
        <v>1424351</v>
      </c>
      <c r="I53" s="35"/>
      <c r="J53" s="40">
        <f>SUM(J46:J52)</f>
        <v>14682</v>
      </c>
      <c r="K53" s="35"/>
      <c r="L53" s="40">
        <f>SUM(L46:L52)</f>
        <v>708540</v>
      </c>
      <c r="M53" s="36"/>
      <c r="N53" s="40">
        <f>SUM(N46:N52)</f>
        <v>4500</v>
      </c>
      <c r="O53" s="36"/>
      <c r="P53" s="40">
        <f>SUM(P46:P52)</f>
        <v>39827</v>
      </c>
      <c r="Q53" s="35"/>
      <c r="R53" s="40">
        <f>SUM(R46:R52)</f>
        <v>9125</v>
      </c>
      <c r="S53" s="20">
        <f>SUM(S46:S52)</f>
        <v>3</v>
      </c>
    </row>
    <row r="54" spans="1:19" s="17" customFormat="1" ht="13.5" x14ac:dyDescent="0.2">
      <c r="A54" s="30"/>
      <c r="B54" s="34" t="s">
        <v>13</v>
      </c>
      <c r="C54" s="34"/>
      <c r="D54" s="34"/>
      <c r="E54" s="34"/>
      <c r="F54" s="39"/>
      <c r="G54" s="35"/>
      <c r="H54" s="39"/>
      <c r="I54" s="35"/>
      <c r="J54" s="39"/>
      <c r="K54" s="35"/>
      <c r="L54" s="39"/>
      <c r="M54" s="36"/>
      <c r="N54" s="39"/>
      <c r="O54" s="36"/>
      <c r="P54" s="39"/>
      <c r="Q54" s="35"/>
      <c r="R54" s="39"/>
      <c r="S54" s="20"/>
    </row>
    <row r="55" spans="1:19" s="17" customFormat="1" ht="13.5" x14ac:dyDescent="0.2">
      <c r="A55" s="30"/>
      <c r="B55" s="34"/>
      <c r="C55" s="34"/>
      <c r="D55" s="34" t="s">
        <v>42</v>
      </c>
      <c r="E55" s="34"/>
      <c r="F55" s="39">
        <f t="shared" ref="F55:F61" si="6">H55+J55+L55+N55+P55+R55</f>
        <v>33799</v>
      </c>
      <c r="G55" s="35"/>
      <c r="H55" s="39">
        <v>0</v>
      </c>
      <c r="I55" s="35"/>
      <c r="J55" s="39">
        <v>1059</v>
      </c>
      <c r="K55" s="35"/>
      <c r="L55" s="39">
        <v>32503</v>
      </c>
      <c r="M55" s="35"/>
      <c r="N55" s="39">
        <v>0</v>
      </c>
      <c r="O55" s="35"/>
      <c r="P55" s="39">
        <v>237</v>
      </c>
      <c r="Q55" s="35"/>
      <c r="R55" s="39">
        <v>0</v>
      </c>
      <c r="S55" s="18">
        <v>0</v>
      </c>
    </row>
    <row r="56" spans="1:19" s="17" customFormat="1" ht="13.5" x14ac:dyDescent="0.2">
      <c r="A56" s="30"/>
      <c r="B56" s="34"/>
      <c r="C56" s="34"/>
      <c r="D56" s="34" t="s">
        <v>103</v>
      </c>
      <c r="E56" s="34"/>
      <c r="F56" s="39">
        <f t="shared" si="6"/>
        <v>869514</v>
      </c>
      <c r="G56" s="35"/>
      <c r="H56" s="39">
        <v>573308</v>
      </c>
      <c r="I56" s="35"/>
      <c r="J56" s="39">
        <v>13645</v>
      </c>
      <c r="K56" s="35"/>
      <c r="L56" s="39">
        <v>250954</v>
      </c>
      <c r="M56" s="35"/>
      <c r="N56" s="39">
        <v>4</v>
      </c>
      <c r="O56" s="35"/>
      <c r="P56" s="39">
        <v>31603</v>
      </c>
      <c r="Q56" s="35"/>
      <c r="R56" s="39">
        <v>0</v>
      </c>
      <c r="S56" s="18">
        <v>0</v>
      </c>
    </row>
    <row r="57" spans="1:19" s="17" customFormat="1" ht="13.5" x14ac:dyDescent="0.2">
      <c r="A57" s="30"/>
      <c r="B57" s="34"/>
      <c r="C57" s="34"/>
      <c r="D57" s="34" t="s">
        <v>104</v>
      </c>
      <c r="E57" s="34"/>
      <c r="F57" s="39">
        <f t="shared" si="6"/>
        <v>90877</v>
      </c>
      <c r="G57" s="35"/>
      <c r="H57" s="39">
        <v>60819</v>
      </c>
      <c r="I57" s="35"/>
      <c r="J57" s="39">
        <v>0</v>
      </c>
      <c r="K57" s="35"/>
      <c r="L57" s="39">
        <v>28238</v>
      </c>
      <c r="M57" s="35"/>
      <c r="N57" s="39">
        <v>0</v>
      </c>
      <c r="O57" s="35"/>
      <c r="P57" s="39">
        <v>1820</v>
      </c>
      <c r="Q57" s="35"/>
      <c r="R57" s="39">
        <v>0</v>
      </c>
      <c r="S57" s="18">
        <v>1</v>
      </c>
    </row>
    <row r="58" spans="1:19" s="17" customFormat="1" ht="13.5" x14ac:dyDescent="0.2">
      <c r="A58" s="30"/>
      <c r="B58" s="34"/>
      <c r="C58" s="34"/>
      <c r="D58" s="34" t="s">
        <v>105</v>
      </c>
      <c r="E58" s="34"/>
      <c r="F58" s="39">
        <f t="shared" si="6"/>
        <v>670878</v>
      </c>
      <c r="G58" s="35"/>
      <c r="H58" s="39">
        <v>429076</v>
      </c>
      <c r="I58" s="35"/>
      <c r="J58" s="39">
        <v>417</v>
      </c>
      <c r="K58" s="35"/>
      <c r="L58" s="39">
        <v>223468</v>
      </c>
      <c r="M58" s="35"/>
      <c r="N58" s="39">
        <v>89</v>
      </c>
      <c r="O58" s="35"/>
      <c r="P58" s="39">
        <v>17828</v>
      </c>
      <c r="Q58" s="35"/>
      <c r="R58" s="39">
        <v>0</v>
      </c>
      <c r="S58" s="18">
        <v>0</v>
      </c>
    </row>
    <row r="59" spans="1:19" s="17" customFormat="1" ht="13.5" x14ac:dyDescent="0.2">
      <c r="A59" s="30"/>
      <c r="B59" s="34"/>
      <c r="C59" s="34"/>
      <c r="D59" s="34" t="s">
        <v>106</v>
      </c>
      <c r="E59" s="34"/>
      <c r="F59" s="39">
        <f t="shared" si="6"/>
        <v>708950</v>
      </c>
      <c r="G59" s="35"/>
      <c r="H59" s="39">
        <v>477539</v>
      </c>
      <c r="I59" s="35"/>
      <c r="J59" s="39">
        <v>10971</v>
      </c>
      <c r="K59" s="35"/>
      <c r="L59" s="39">
        <v>206934</v>
      </c>
      <c r="M59" s="35"/>
      <c r="N59" s="39">
        <v>1185</v>
      </c>
      <c r="O59" s="35"/>
      <c r="P59" s="39">
        <v>6224</v>
      </c>
      <c r="Q59" s="35"/>
      <c r="R59" s="39">
        <v>6097</v>
      </c>
      <c r="S59" s="18">
        <v>0</v>
      </c>
    </row>
    <row r="60" spans="1:19" s="17" customFormat="1" ht="13.5" x14ac:dyDescent="0.2">
      <c r="A60" s="30"/>
      <c r="B60" s="34"/>
      <c r="C60" s="34"/>
      <c r="D60" s="34" t="s">
        <v>107</v>
      </c>
      <c r="E60" s="34"/>
      <c r="F60" s="39">
        <f t="shared" si="6"/>
        <v>732620</v>
      </c>
      <c r="G60" s="35"/>
      <c r="H60" s="39">
        <v>513362</v>
      </c>
      <c r="I60" s="35"/>
      <c r="J60" s="39">
        <v>12740</v>
      </c>
      <c r="K60" s="35"/>
      <c r="L60" s="39">
        <v>201139</v>
      </c>
      <c r="M60" s="35"/>
      <c r="N60" s="39">
        <v>315</v>
      </c>
      <c r="O60" s="35"/>
      <c r="P60" s="39">
        <v>4971</v>
      </c>
      <c r="Q60" s="35"/>
      <c r="R60" s="39">
        <v>93</v>
      </c>
      <c r="S60" s="18" t="e">
        <f>+#REF!+#REF!</f>
        <v>#REF!</v>
      </c>
    </row>
    <row r="61" spans="1:19" s="17" customFormat="1" ht="13.5" x14ac:dyDescent="0.2">
      <c r="A61" s="30"/>
      <c r="B61" s="34"/>
      <c r="C61" s="34"/>
      <c r="D61" s="34" t="s">
        <v>108</v>
      </c>
      <c r="E61" s="34"/>
      <c r="F61" s="39">
        <f t="shared" si="6"/>
        <v>363</v>
      </c>
      <c r="G61" s="35"/>
      <c r="H61" s="39">
        <v>0</v>
      </c>
      <c r="I61" s="35"/>
      <c r="J61" s="39">
        <v>0</v>
      </c>
      <c r="K61" s="35"/>
      <c r="L61" s="39">
        <v>0</v>
      </c>
      <c r="M61" s="35"/>
      <c r="N61" s="39">
        <v>0</v>
      </c>
      <c r="O61" s="35"/>
      <c r="P61" s="39">
        <v>363</v>
      </c>
      <c r="Q61" s="35"/>
      <c r="R61" s="39">
        <v>0</v>
      </c>
      <c r="S61" s="18">
        <v>0</v>
      </c>
    </row>
    <row r="62" spans="1:19" s="17" customFormat="1" ht="13.5" x14ac:dyDescent="0.2">
      <c r="A62" s="30"/>
      <c r="B62" s="34"/>
      <c r="C62" s="34"/>
      <c r="D62" s="34"/>
      <c r="E62" s="34" t="s">
        <v>109</v>
      </c>
      <c r="F62" s="40">
        <f>SUM(F55:F61)</f>
        <v>3107001</v>
      </c>
      <c r="G62" s="35"/>
      <c r="H62" s="40">
        <f>SUM(H55:H61)</f>
        <v>2054104</v>
      </c>
      <c r="I62" s="35"/>
      <c r="J62" s="40">
        <f>SUM(J55:J61)</f>
        <v>38832</v>
      </c>
      <c r="K62" s="35"/>
      <c r="L62" s="40">
        <f>SUM(L55:L61)</f>
        <v>943236</v>
      </c>
      <c r="M62" s="36"/>
      <c r="N62" s="40">
        <f>SUM(N55:N61)</f>
        <v>1593</v>
      </c>
      <c r="O62" s="36"/>
      <c r="P62" s="40">
        <f>SUM(P55:P61)</f>
        <v>63046</v>
      </c>
      <c r="Q62" s="35"/>
      <c r="R62" s="40">
        <f>SUM(R55:R61)</f>
        <v>6190</v>
      </c>
      <c r="S62" s="20" t="e">
        <f>SUM(S55:S61)</f>
        <v>#REF!</v>
      </c>
    </row>
    <row r="63" spans="1:19" s="17" customFormat="1" ht="13.5" x14ac:dyDescent="0.2">
      <c r="A63" s="30"/>
      <c r="B63" s="34" t="s">
        <v>14</v>
      </c>
      <c r="C63" s="34"/>
      <c r="D63" s="34"/>
      <c r="E63" s="34"/>
      <c r="F63" s="39"/>
      <c r="G63" s="35"/>
      <c r="H63" s="39"/>
      <c r="I63" s="35"/>
      <c r="J63" s="39"/>
      <c r="K63" s="35"/>
      <c r="L63" s="39"/>
      <c r="M63" s="35"/>
      <c r="N63" s="39"/>
      <c r="O63" s="35"/>
      <c r="P63" s="39"/>
      <c r="Q63" s="35"/>
      <c r="R63" s="39"/>
      <c r="S63" s="18"/>
    </row>
    <row r="64" spans="1:19" s="17" customFormat="1" ht="13.5" x14ac:dyDescent="0.2">
      <c r="A64" s="30"/>
      <c r="B64" s="34"/>
      <c r="C64" s="34"/>
      <c r="D64" s="34" t="s">
        <v>110</v>
      </c>
      <c r="E64" s="34"/>
      <c r="F64" s="39">
        <f t="shared" ref="F64" si="7">H64+J64+L64+N64+P64+R64</f>
        <v>814194</v>
      </c>
      <c r="G64" s="35"/>
      <c r="H64" s="39">
        <v>646070</v>
      </c>
      <c r="I64" s="35"/>
      <c r="J64" s="39">
        <v>0</v>
      </c>
      <c r="K64" s="35"/>
      <c r="L64" s="39">
        <v>168124</v>
      </c>
      <c r="M64" s="35"/>
      <c r="N64" s="39">
        <v>0</v>
      </c>
      <c r="O64" s="35"/>
      <c r="P64" s="39">
        <v>0</v>
      </c>
      <c r="Q64" s="35"/>
      <c r="R64" s="39">
        <v>0</v>
      </c>
      <c r="S64" s="18">
        <v>0</v>
      </c>
    </row>
    <row r="65" spans="1:19" s="17" customFormat="1" ht="13.5" x14ac:dyDescent="0.2">
      <c r="A65" s="30"/>
      <c r="B65" s="34"/>
      <c r="C65" s="34"/>
      <c r="D65" s="34"/>
      <c r="E65" s="34" t="s">
        <v>43</v>
      </c>
      <c r="F65" s="40">
        <f>+F64+F62+F53+F44+F39+F33+F21</f>
        <v>12887148</v>
      </c>
      <c r="G65" s="35"/>
      <c r="H65" s="40">
        <f>+H64+H62+H53+H44+H39+H33+H21</f>
        <v>8691818</v>
      </c>
      <c r="I65" s="35"/>
      <c r="J65" s="40">
        <f>+J64+J62+J53+J44+J39+J33+J21</f>
        <v>144229</v>
      </c>
      <c r="K65" s="35"/>
      <c r="L65" s="40">
        <f>+L64+L62+L53+L44+L39+L33+L21</f>
        <v>3586454</v>
      </c>
      <c r="M65" s="36"/>
      <c r="N65" s="40">
        <f>+N64+N62+N53+N44+N39+N33+N21</f>
        <v>30062</v>
      </c>
      <c r="O65" s="36"/>
      <c r="P65" s="40">
        <f>+P64+P62+P53+P44+P39+P33+P21</f>
        <v>402079</v>
      </c>
      <c r="Q65" s="35"/>
      <c r="R65" s="40">
        <f>+R64+R62+R53+R44+R39+R33+R21</f>
        <v>32506</v>
      </c>
      <c r="S65" s="20" t="e">
        <f>+S64+S62+S53+S44+S39+S33+S21</f>
        <v>#REF!</v>
      </c>
    </row>
    <row r="66" spans="1:19" s="17" customFormat="1" ht="13.5" x14ac:dyDescent="0.2">
      <c r="A66" s="30"/>
      <c r="B66" s="34"/>
      <c r="C66" s="34"/>
      <c r="D66" s="34"/>
      <c r="E66" s="34"/>
      <c r="F66" s="39"/>
      <c r="G66" s="35"/>
      <c r="H66" s="39"/>
      <c r="I66" s="35"/>
      <c r="J66" s="39"/>
      <c r="K66" s="35"/>
      <c r="L66" s="39"/>
      <c r="M66" s="36"/>
      <c r="N66" s="39"/>
      <c r="O66" s="36"/>
      <c r="P66" s="39"/>
      <c r="Q66" s="35"/>
      <c r="R66" s="39"/>
      <c r="S66" s="20"/>
    </row>
    <row r="67" spans="1:19" s="17" customFormat="1" ht="13.5" x14ac:dyDescent="0.2">
      <c r="A67" s="30" t="s">
        <v>15</v>
      </c>
      <c r="B67" s="34"/>
      <c r="C67" s="34"/>
      <c r="D67" s="34"/>
      <c r="E67" s="34"/>
      <c r="F67" s="39"/>
      <c r="G67" s="35"/>
      <c r="H67" s="39"/>
      <c r="I67" s="35"/>
      <c r="J67" s="39"/>
      <c r="K67" s="35"/>
      <c r="L67" s="39"/>
      <c r="M67" s="35"/>
      <c r="N67" s="39"/>
      <c r="O67" s="35"/>
      <c r="P67" s="39"/>
      <c r="Q67" s="35"/>
      <c r="R67" s="39"/>
      <c r="S67" s="18"/>
    </row>
    <row r="68" spans="1:19" s="17" customFormat="1" ht="13.5" x14ac:dyDescent="0.2">
      <c r="A68" s="30"/>
      <c r="B68" s="34"/>
      <c r="C68" s="34"/>
      <c r="D68" s="34" t="s">
        <v>130</v>
      </c>
      <c r="E68" s="34"/>
      <c r="F68" s="39">
        <f t="shared" ref="F68" si="8">H68+J68+L68+N68+P68+R68</f>
        <v>9330</v>
      </c>
      <c r="G68" s="35"/>
      <c r="H68" s="39">
        <v>0</v>
      </c>
      <c r="I68" s="35"/>
      <c r="J68" s="39">
        <v>0</v>
      </c>
      <c r="K68" s="35"/>
      <c r="L68" s="39">
        <v>9330</v>
      </c>
      <c r="M68" s="35"/>
      <c r="N68" s="39">
        <v>0</v>
      </c>
      <c r="O68" s="35"/>
      <c r="P68" s="39">
        <v>0</v>
      </c>
      <c r="Q68" s="35"/>
      <c r="R68" s="39">
        <v>0</v>
      </c>
      <c r="S68" s="18">
        <v>0</v>
      </c>
    </row>
    <row r="69" spans="1:19" s="17" customFormat="1" ht="13.5" x14ac:dyDescent="0.2">
      <c r="A69" s="30"/>
      <c r="B69" s="34"/>
      <c r="C69" s="34"/>
      <c r="D69" s="34"/>
      <c r="E69" s="34" t="s">
        <v>111</v>
      </c>
      <c r="F69" s="40">
        <f>SUM(F68:F68)</f>
        <v>9330</v>
      </c>
      <c r="G69" s="35"/>
      <c r="H69" s="40">
        <f>SUM(H68:H68)</f>
        <v>0</v>
      </c>
      <c r="I69" s="35"/>
      <c r="J69" s="40">
        <f>SUM(J68:J68)</f>
        <v>0</v>
      </c>
      <c r="K69" s="35"/>
      <c r="L69" s="40">
        <f>SUM(L68:L68)</f>
        <v>9330</v>
      </c>
      <c r="M69" s="36"/>
      <c r="N69" s="40">
        <f>SUM(N68:N68)</f>
        <v>0</v>
      </c>
      <c r="O69" s="36"/>
      <c r="P69" s="40">
        <f>SUM(P68:P68)</f>
        <v>0</v>
      </c>
      <c r="Q69" s="35"/>
      <c r="R69" s="40">
        <f>SUM(R68:R68)</f>
        <v>0</v>
      </c>
      <c r="S69" s="20">
        <f>SUM(S68:S68)</f>
        <v>0</v>
      </c>
    </row>
    <row r="70" spans="1:19" s="17" customFormat="1" ht="13.5" x14ac:dyDescent="0.2">
      <c r="A70" s="30"/>
      <c r="B70" s="34"/>
      <c r="C70" s="34"/>
      <c r="D70" s="34"/>
      <c r="E70" s="34"/>
      <c r="F70" s="39"/>
      <c r="G70" s="35"/>
      <c r="H70" s="39"/>
      <c r="I70" s="35"/>
      <c r="J70" s="39"/>
      <c r="K70" s="35"/>
      <c r="L70" s="39"/>
      <c r="M70" s="35"/>
      <c r="N70" s="39"/>
      <c r="O70" s="35"/>
      <c r="P70" s="39"/>
      <c r="Q70" s="35"/>
      <c r="R70" s="39"/>
      <c r="S70" s="18"/>
    </row>
    <row r="71" spans="1:19" s="17" customFormat="1" ht="13.5" x14ac:dyDescent="0.2">
      <c r="A71" s="30" t="s">
        <v>16</v>
      </c>
      <c r="B71" s="34"/>
      <c r="C71" s="34"/>
      <c r="D71" s="34"/>
      <c r="E71" s="34"/>
      <c r="F71" s="39"/>
      <c r="G71" s="35"/>
      <c r="H71" s="39"/>
      <c r="I71" s="35"/>
      <c r="J71" s="39"/>
      <c r="K71" s="35"/>
      <c r="L71" s="39"/>
      <c r="M71" s="35"/>
      <c r="N71" s="39"/>
      <c r="O71" s="35"/>
      <c r="P71" s="39"/>
      <c r="Q71" s="35"/>
      <c r="R71" s="39"/>
      <c r="S71" s="18"/>
    </row>
    <row r="72" spans="1:19" s="17" customFormat="1" ht="13.5" x14ac:dyDescent="0.2">
      <c r="A72" s="30"/>
      <c r="B72" s="34" t="s">
        <v>17</v>
      </c>
      <c r="C72" s="34"/>
      <c r="D72" s="34"/>
      <c r="E72" s="34"/>
      <c r="F72" s="39"/>
      <c r="G72" s="35"/>
      <c r="H72" s="39"/>
      <c r="I72" s="35"/>
      <c r="J72" s="39"/>
      <c r="K72" s="35"/>
      <c r="L72" s="39"/>
      <c r="M72" s="35"/>
      <c r="N72" s="39"/>
      <c r="O72" s="35"/>
      <c r="P72" s="39"/>
      <c r="Q72" s="35"/>
      <c r="R72" s="39"/>
      <c r="S72" s="18"/>
    </row>
    <row r="73" spans="1:19" s="17" customFormat="1" ht="13.5" x14ac:dyDescent="0.2">
      <c r="A73" s="30"/>
      <c r="B73" s="34"/>
      <c r="C73" s="34"/>
      <c r="D73" s="34" t="s">
        <v>44</v>
      </c>
      <c r="E73" s="34"/>
      <c r="F73" s="39">
        <f t="shared" ref="F73:F77" si="9">H73+J73+L73+N73+P73+R73</f>
        <v>318957</v>
      </c>
      <c r="G73" s="35"/>
      <c r="H73" s="39">
        <v>204740</v>
      </c>
      <c r="I73" s="35"/>
      <c r="J73" s="39">
        <v>0</v>
      </c>
      <c r="K73" s="35"/>
      <c r="L73" s="39">
        <v>105570</v>
      </c>
      <c r="M73" s="35"/>
      <c r="N73" s="39">
        <v>3729</v>
      </c>
      <c r="O73" s="35"/>
      <c r="P73" s="39">
        <v>4918</v>
      </c>
      <c r="Q73" s="35"/>
      <c r="R73" s="39">
        <v>0</v>
      </c>
      <c r="S73" s="18">
        <v>0</v>
      </c>
    </row>
    <row r="74" spans="1:19" s="17" customFormat="1" ht="13.5" x14ac:dyDescent="0.2">
      <c r="A74" s="30"/>
      <c r="B74" s="34"/>
      <c r="C74" s="34"/>
      <c r="D74" s="34" t="s">
        <v>45</v>
      </c>
      <c r="E74" s="34"/>
      <c r="F74" s="39">
        <f t="shared" si="9"/>
        <v>91156</v>
      </c>
      <c r="G74" s="35"/>
      <c r="H74" s="39">
        <v>53984</v>
      </c>
      <c r="I74" s="35"/>
      <c r="J74" s="39">
        <v>4394</v>
      </c>
      <c r="K74" s="35"/>
      <c r="L74" s="39">
        <v>28229</v>
      </c>
      <c r="M74" s="35"/>
      <c r="N74" s="39">
        <v>2137</v>
      </c>
      <c r="O74" s="35"/>
      <c r="P74" s="39">
        <v>2412</v>
      </c>
      <c r="Q74" s="35"/>
      <c r="R74" s="39">
        <v>0</v>
      </c>
      <c r="S74" s="18">
        <v>0</v>
      </c>
    </row>
    <row r="75" spans="1:19" s="17" customFormat="1" ht="13.5" x14ac:dyDescent="0.2">
      <c r="A75" s="30"/>
      <c r="B75" s="34"/>
      <c r="C75" s="34"/>
      <c r="D75" s="34" t="s">
        <v>48</v>
      </c>
      <c r="E75" s="34"/>
      <c r="F75" s="39">
        <f t="shared" si="9"/>
        <v>237888</v>
      </c>
      <c r="G75" s="35"/>
      <c r="H75" s="39">
        <v>182100</v>
      </c>
      <c r="I75" s="35"/>
      <c r="J75" s="39">
        <v>0</v>
      </c>
      <c r="K75" s="35"/>
      <c r="L75" s="39">
        <v>55091</v>
      </c>
      <c r="M75" s="35"/>
      <c r="N75" s="39">
        <v>0</v>
      </c>
      <c r="O75" s="35"/>
      <c r="P75" s="39">
        <v>697</v>
      </c>
      <c r="Q75" s="35"/>
      <c r="R75" s="39">
        <v>0</v>
      </c>
      <c r="S75" s="18">
        <v>0</v>
      </c>
    </row>
    <row r="76" spans="1:19" s="17" customFormat="1" ht="13.5" x14ac:dyDescent="0.2">
      <c r="A76" s="30"/>
      <c r="B76" s="34"/>
      <c r="C76" s="34"/>
      <c r="D76" s="34" t="s">
        <v>46</v>
      </c>
      <c r="E76" s="34"/>
      <c r="F76" s="39">
        <f t="shared" si="9"/>
        <v>167090</v>
      </c>
      <c r="G76" s="35"/>
      <c r="H76" s="39">
        <v>123193</v>
      </c>
      <c r="I76" s="35"/>
      <c r="J76" s="39">
        <v>0</v>
      </c>
      <c r="K76" s="35"/>
      <c r="L76" s="39">
        <v>39536</v>
      </c>
      <c r="M76" s="35"/>
      <c r="N76" s="39">
        <v>0</v>
      </c>
      <c r="O76" s="35"/>
      <c r="P76" s="39">
        <v>3137</v>
      </c>
      <c r="Q76" s="35"/>
      <c r="R76" s="39">
        <v>1224</v>
      </c>
      <c r="S76" s="18">
        <v>0</v>
      </c>
    </row>
    <row r="77" spans="1:19" s="17" customFormat="1" ht="13.5" x14ac:dyDescent="0.2">
      <c r="A77" s="30"/>
      <c r="B77" s="34"/>
      <c r="C77" s="34"/>
      <c r="D77" s="34" t="s">
        <v>47</v>
      </c>
      <c r="E77" s="34"/>
      <c r="F77" s="39">
        <f t="shared" si="9"/>
        <v>128350</v>
      </c>
      <c r="G77" s="35"/>
      <c r="H77" s="39">
        <v>70722</v>
      </c>
      <c r="I77" s="35"/>
      <c r="J77" s="39">
        <v>0</v>
      </c>
      <c r="K77" s="35"/>
      <c r="L77" s="39">
        <v>37864</v>
      </c>
      <c r="M77" s="35"/>
      <c r="N77" s="39">
        <v>0</v>
      </c>
      <c r="O77" s="35"/>
      <c r="P77" s="39">
        <v>19764</v>
      </c>
      <c r="Q77" s="35"/>
      <c r="R77" s="39">
        <v>0</v>
      </c>
      <c r="S77" s="18">
        <v>0</v>
      </c>
    </row>
    <row r="78" spans="1:19" s="17" customFormat="1" ht="13.5" x14ac:dyDescent="0.2">
      <c r="A78" s="30"/>
      <c r="B78" s="34"/>
      <c r="C78" s="34"/>
      <c r="D78" s="34"/>
      <c r="E78" s="34" t="s">
        <v>49</v>
      </c>
      <c r="F78" s="40">
        <f>SUM(F73:F77)</f>
        <v>943441</v>
      </c>
      <c r="G78" s="35"/>
      <c r="H78" s="40">
        <f>SUM(H73:H77)</f>
        <v>634739</v>
      </c>
      <c r="I78" s="35"/>
      <c r="J78" s="40">
        <f>SUM(J73:J77)</f>
        <v>4394</v>
      </c>
      <c r="K78" s="35"/>
      <c r="L78" s="40">
        <f>SUM(L73:L77)</f>
        <v>266290</v>
      </c>
      <c r="M78" s="36"/>
      <c r="N78" s="40">
        <f>SUM(N73:N77)</f>
        <v>5866</v>
      </c>
      <c r="O78" s="36"/>
      <c r="P78" s="40">
        <f>SUM(P73:P77)</f>
        <v>30928</v>
      </c>
      <c r="Q78" s="35"/>
      <c r="R78" s="40">
        <f>SUM(R73:R77)</f>
        <v>1224</v>
      </c>
      <c r="S78" s="20">
        <f>SUM(S73:S77)</f>
        <v>0</v>
      </c>
    </row>
    <row r="79" spans="1:19" s="17" customFormat="1" ht="13.5" x14ac:dyDescent="0.2">
      <c r="A79" s="30"/>
      <c r="B79" s="34" t="s">
        <v>18</v>
      </c>
      <c r="C79" s="34"/>
      <c r="D79" s="34"/>
      <c r="E79" s="34"/>
      <c r="F79" s="39"/>
      <c r="G79" s="35"/>
      <c r="H79" s="39"/>
      <c r="I79" s="35"/>
      <c r="J79" s="39"/>
      <c r="K79" s="35"/>
      <c r="L79" s="39"/>
      <c r="M79" s="35"/>
      <c r="N79" s="39"/>
      <c r="O79" s="35"/>
      <c r="P79" s="39"/>
      <c r="Q79" s="35"/>
      <c r="R79" s="39"/>
      <c r="S79" s="18"/>
    </row>
    <row r="80" spans="1:19" s="17" customFormat="1" ht="13.5" x14ac:dyDescent="0.2">
      <c r="A80" s="30"/>
      <c r="B80" s="34"/>
      <c r="C80" s="34"/>
      <c r="D80" s="34" t="s">
        <v>112</v>
      </c>
      <c r="E80" s="34"/>
      <c r="F80" s="39">
        <f t="shared" ref="F80:F83" si="10">H80+J80+L80+N80+P80+R80</f>
        <v>1031872</v>
      </c>
      <c r="G80" s="35"/>
      <c r="H80" s="39">
        <v>574823</v>
      </c>
      <c r="I80" s="35"/>
      <c r="J80" s="39">
        <v>40931</v>
      </c>
      <c r="K80" s="35"/>
      <c r="L80" s="39">
        <v>284305</v>
      </c>
      <c r="M80" s="35"/>
      <c r="N80" s="39">
        <v>0</v>
      </c>
      <c r="O80" s="35"/>
      <c r="P80" s="39">
        <v>94469</v>
      </c>
      <c r="Q80" s="35"/>
      <c r="R80" s="39">
        <v>37344</v>
      </c>
      <c r="S80" s="18">
        <v>0</v>
      </c>
    </row>
    <row r="81" spans="1:19" s="17" customFormat="1" ht="13.5" x14ac:dyDescent="0.2">
      <c r="A81" s="30"/>
      <c r="B81" s="34"/>
      <c r="C81" s="34"/>
      <c r="D81" s="34" t="s">
        <v>113</v>
      </c>
      <c r="E81" s="34"/>
      <c r="F81" s="39">
        <f t="shared" si="10"/>
        <v>23145</v>
      </c>
      <c r="G81" s="35"/>
      <c r="H81" s="39">
        <v>0</v>
      </c>
      <c r="I81" s="35"/>
      <c r="J81" s="39">
        <v>0</v>
      </c>
      <c r="K81" s="35"/>
      <c r="L81" s="39">
        <v>0</v>
      </c>
      <c r="M81" s="35"/>
      <c r="N81" s="39">
        <v>0</v>
      </c>
      <c r="O81" s="35"/>
      <c r="P81" s="39">
        <v>23145</v>
      </c>
      <c r="Q81" s="35"/>
      <c r="R81" s="39">
        <v>0</v>
      </c>
      <c r="S81" s="18">
        <v>0</v>
      </c>
    </row>
    <row r="82" spans="1:19" s="17" customFormat="1" ht="13.5" x14ac:dyDescent="0.2">
      <c r="A82" s="30"/>
      <c r="B82" s="34"/>
      <c r="C82" s="34"/>
      <c r="D82" s="34" t="s">
        <v>114</v>
      </c>
      <c r="E82" s="34"/>
      <c r="F82" s="39">
        <f t="shared" si="10"/>
        <v>198171</v>
      </c>
      <c r="G82" s="35"/>
      <c r="H82" s="39">
        <v>0</v>
      </c>
      <c r="I82" s="35"/>
      <c r="J82" s="39">
        <v>0</v>
      </c>
      <c r="K82" s="35"/>
      <c r="L82" s="39">
        <v>0</v>
      </c>
      <c r="M82" s="35"/>
      <c r="N82" s="39">
        <v>0</v>
      </c>
      <c r="O82" s="35"/>
      <c r="P82" s="39">
        <v>179338</v>
      </c>
      <c r="Q82" s="35"/>
      <c r="R82" s="39">
        <v>18833</v>
      </c>
      <c r="S82" s="18">
        <v>0</v>
      </c>
    </row>
    <row r="83" spans="1:19" s="17" customFormat="1" ht="13.5" x14ac:dyDescent="0.2">
      <c r="A83" s="30"/>
      <c r="B83" s="34"/>
      <c r="C83" s="34"/>
      <c r="D83" s="34" t="s">
        <v>115</v>
      </c>
      <c r="E83" s="34"/>
      <c r="F83" s="39">
        <f t="shared" si="10"/>
        <v>9359</v>
      </c>
      <c r="G83" s="35"/>
      <c r="H83" s="39">
        <v>0</v>
      </c>
      <c r="I83" s="35"/>
      <c r="J83" s="39">
        <v>0</v>
      </c>
      <c r="K83" s="35"/>
      <c r="L83" s="39">
        <v>0</v>
      </c>
      <c r="M83" s="35"/>
      <c r="N83" s="39">
        <v>0</v>
      </c>
      <c r="O83" s="35"/>
      <c r="P83" s="39">
        <v>1114</v>
      </c>
      <c r="Q83" s="35"/>
      <c r="R83" s="39">
        <v>8245</v>
      </c>
      <c r="S83" s="18">
        <v>0</v>
      </c>
    </row>
    <row r="84" spans="1:19" s="17" customFormat="1" ht="13.5" x14ac:dyDescent="0.2">
      <c r="A84" s="30"/>
      <c r="B84" s="34"/>
      <c r="C84" s="34"/>
      <c r="D84" s="34"/>
      <c r="E84" s="34" t="s">
        <v>116</v>
      </c>
      <c r="F84" s="40">
        <f>SUM(F80:F83)</f>
        <v>1262547</v>
      </c>
      <c r="G84" s="35"/>
      <c r="H84" s="40">
        <f>SUM(H80:H83)</f>
        <v>574823</v>
      </c>
      <c r="I84" s="35"/>
      <c r="J84" s="40">
        <f>SUM(J80:J83)</f>
        <v>40931</v>
      </c>
      <c r="K84" s="35"/>
      <c r="L84" s="40">
        <f>SUM(L80:L83)</f>
        <v>284305</v>
      </c>
      <c r="M84" s="35"/>
      <c r="N84" s="40">
        <f>SUM(N80:N83)</f>
        <v>0</v>
      </c>
      <c r="O84" s="35"/>
      <c r="P84" s="40">
        <f>SUM(P80:P83)</f>
        <v>298066</v>
      </c>
      <c r="Q84" s="35"/>
      <c r="R84" s="40">
        <f>SUM(R80:R83)</f>
        <v>64422</v>
      </c>
      <c r="S84" s="18">
        <f>SUM(S80:S83)</f>
        <v>0</v>
      </c>
    </row>
    <row r="85" spans="1:19" s="17" customFormat="1" ht="13.5" x14ac:dyDescent="0.2">
      <c r="A85" s="30"/>
      <c r="B85" s="34" t="s">
        <v>19</v>
      </c>
      <c r="C85" s="34"/>
      <c r="D85" s="34"/>
      <c r="E85" s="34"/>
      <c r="F85" s="39"/>
      <c r="G85" s="35"/>
      <c r="H85" s="39"/>
      <c r="I85" s="35"/>
      <c r="J85" s="39"/>
      <c r="K85" s="35"/>
      <c r="L85" s="39"/>
      <c r="M85" s="35"/>
      <c r="N85" s="39"/>
      <c r="O85" s="35"/>
      <c r="P85" s="39"/>
      <c r="Q85" s="35"/>
      <c r="R85" s="39"/>
      <c r="S85" s="18" t="e">
        <f>+S87+S65</f>
        <v>#REF!</v>
      </c>
    </row>
    <row r="86" spans="1:19" s="17" customFormat="1" ht="13.5" x14ac:dyDescent="0.2">
      <c r="A86" s="30"/>
      <c r="B86" s="34"/>
      <c r="C86" s="34"/>
      <c r="D86" s="34" t="s">
        <v>117</v>
      </c>
      <c r="E86" s="34"/>
      <c r="F86" s="39">
        <f t="shared" ref="F86:F92" si="11">H86+J86+L86+N86+P86+R86</f>
        <v>331961</v>
      </c>
      <c r="G86" s="35"/>
      <c r="H86" s="39">
        <v>179294</v>
      </c>
      <c r="I86" s="35"/>
      <c r="J86" s="39">
        <v>2065</v>
      </c>
      <c r="K86" s="35"/>
      <c r="L86" s="39">
        <v>65078</v>
      </c>
      <c r="M86" s="35"/>
      <c r="N86" s="39">
        <v>1880</v>
      </c>
      <c r="O86" s="35"/>
      <c r="P86" s="39">
        <v>83644</v>
      </c>
      <c r="Q86" s="35"/>
      <c r="R86" s="39">
        <v>0</v>
      </c>
      <c r="S86" s="18">
        <v>0</v>
      </c>
    </row>
    <row r="87" spans="1:19" s="17" customFormat="1" ht="13.5" x14ac:dyDescent="0.2">
      <c r="A87" s="30"/>
      <c r="B87" s="34"/>
      <c r="C87" s="34"/>
      <c r="D87" s="34" t="s">
        <v>50</v>
      </c>
      <c r="E87" s="34"/>
      <c r="F87" s="39">
        <f t="shared" si="11"/>
        <v>34219</v>
      </c>
      <c r="G87" s="35"/>
      <c r="H87" s="39">
        <v>21875</v>
      </c>
      <c r="I87" s="35"/>
      <c r="J87" s="39">
        <v>0</v>
      </c>
      <c r="K87" s="35"/>
      <c r="L87" s="39">
        <v>9776</v>
      </c>
      <c r="M87" s="35"/>
      <c r="N87" s="39">
        <v>0</v>
      </c>
      <c r="O87" s="35"/>
      <c r="P87" s="39">
        <v>2568</v>
      </c>
      <c r="Q87" s="35"/>
      <c r="R87" s="39">
        <v>0</v>
      </c>
      <c r="S87" s="18">
        <v>0</v>
      </c>
    </row>
    <row r="88" spans="1:19" s="17" customFormat="1" ht="13.5" x14ac:dyDescent="0.2">
      <c r="A88" s="30"/>
      <c r="B88" s="34"/>
      <c r="C88" s="34"/>
      <c r="D88" s="34" t="s">
        <v>118</v>
      </c>
      <c r="E88" s="34"/>
      <c r="F88" s="39">
        <f t="shared" si="11"/>
        <v>1298893</v>
      </c>
      <c r="G88" s="35"/>
      <c r="H88" s="39">
        <v>395785</v>
      </c>
      <c r="I88" s="35"/>
      <c r="J88" s="39">
        <v>0</v>
      </c>
      <c r="K88" s="35"/>
      <c r="L88" s="39">
        <v>174474</v>
      </c>
      <c r="M88" s="35"/>
      <c r="N88" s="39">
        <v>0</v>
      </c>
      <c r="O88" s="35"/>
      <c r="P88" s="39">
        <v>151521</v>
      </c>
      <c r="Q88" s="35"/>
      <c r="R88" s="39">
        <v>577113</v>
      </c>
      <c r="S88" s="18">
        <v>0</v>
      </c>
    </row>
    <row r="89" spans="1:19" s="17" customFormat="1" ht="13.5" x14ac:dyDescent="0.2">
      <c r="A89" s="30"/>
      <c r="B89" s="34"/>
      <c r="C89" s="34"/>
      <c r="D89" s="34" t="s">
        <v>146</v>
      </c>
      <c r="E89" s="34"/>
      <c r="F89" s="39">
        <f t="shared" si="11"/>
        <v>125</v>
      </c>
      <c r="G89" s="35"/>
      <c r="H89" s="39">
        <v>0</v>
      </c>
      <c r="I89" s="35"/>
      <c r="J89" s="39">
        <v>0</v>
      </c>
      <c r="K89" s="35"/>
      <c r="L89" s="39">
        <v>0</v>
      </c>
      <c r="M89" s="35"/>
      <c r="N89" s="39">
        <v>0</v>
      </c>
      <c r="O89" s="35"/>
      <c r="P89" s="39">
        <v>125</v>
      </c>
      <c r="Q89" s="35"/>
      <c r="R89" s="39">
        <v>0</v>
      </c>
      <c r="S89" s="18"/>
    </row>
    <row r="90" spans="1:19" s="17" customFormat="1" ht="13.5" x14ac:dyDescent="0.2">
      <c r="A90" s="30"/>
      <c r="B90" s="34"/>
      <c r="C90" s="34"/>
      <c r="D90" s="34" t="s">
        <v>119</v>
      </c>
      <c r="E90" s="34"/>
      <c r="F90" s="39">
        <f t="shared" si="11"/>
        <v>88</v>
      </c>
      <c r="G90" s="35"/>
      <c r="H90" s="39">
        <v>0</v>
      </c>
      <c r="I90" s="35"/>
      <c r="J90" s="39">
        <v>0</v>
      </c>
      <c r="K90" s="35"/>
      <c r="L90" s="39">
        <v>0</v>
      </c>
      <c r="M90" s="35"/>
      <c r="N90" s="39"/>
      <c r="O90" s="35"/>
      <c r="P90" s="39">
        <v>88</v>
      </c>
      <c r="Q90" s="35"/>
      <c r="R90" s="39">
        <v>0</v>
      </c>
      <c r="S90" s="18">
        <v>0</v>
      </c>
    </row>
    <row r="91" spans="1:19" s="17" customFormat="1" ht="13.5" x14ac:dyDescent="0.2">
      <c r="A91" s="30"/>
      <c r="B91" s="34"/>
      <c r="C91" s="34"/>
      <c r="D91" s="34" t="s">
        <v>120</v>
      </c>
      <c r="E91" s="34"/>
      <c r="F91" s="39">
        <f t="shared" si="11"/>
        <v>73663</v>
      </c>
      <c r="G91" s="35"/>
      <c r="H91" s="39">
        <v>44075</v>
      </c>
      <c r="I91" s="35"/>
      <c r="J91" s="39">
        <v>0</v>
      </c>
      <c r="K91" s="35"/>
      <c r="L91" s="39">
        <v>28980</v>
      </c>
      <c r="M91" s="35"/>
      <c r="N91" s="39">
        <v>0</v>
      </c>
      <c r="O91" s="35"/>
      <c r="P91" s="39">
        <v>608</v>
      </c>
      <c r="Q91" s="35"/>
      <c r="R91" s="39">
        <v>0</v>
      </c>
      <c r="S91" s="18">
        <v>0</v>
      </c>
    </row>
    <row r="92" spans="1:19" s="17" customFormat="1" ht="13.5" x14ac:dyDescent="0.2">
      <c r="A92" s="30"/>
      <c r="B92" s="34"/>
      <c r="C92" s="34"/>
      <c r="D92" s="34" t="s">
        <v>51</v>
      </c>
      <c r="E92" s="34"/>
      <c r="F92" s="39">
        <f t="shared" si="11"/>
        <v>466</v>
      </c>
      <c r="G92" s="35"/>
      <c r="H92" s="39">
        <v>0</v>
      </c>
      <c r="I92" s="35"/>
      <c r="J92" s="39">
        <v>0</v>
      </c>
      <c r="K92" s="35"/>
      <c r="L92" s="39">
        <v>0</v>
      </c>
      <c r="M92" s="35"/>
      <c r="N92" s="39">
        <v>0</v>
      </c>
      <c r="O92" s="35"/>
      <c r="P92" s="39">
        <v>466</v>
      </c>
      <c r="Q92" s="35"/>
      <c r="R92" s="39">
        <v>0</v>
      </c>
      <c r="S92" s="18">
        <v>0</v>
      </c>
    </row>
    <row r="93" spans="1:19" s="17" customFormat="1" ht="13.5" x14ac:dyDescent="0.2">
      <c r="A93" s="30"/>
      <c r="B93" s="34"/>
      <c r="C93" s="34"/>
      <c r="D93" s="34"/>
      <c r="E93" s="34" t="s">
        <v>52</v>
      </c>
      <c r="F93" s="40">
        <f>SUM(F86:F92)</f>
        <v>1739415</v>
      </c>
      <c r="G93" s="35"/>
      <c r="H93" s="40">
        <f>SUM(H86:H92)</f>
        <v>641029</v>
      </c>
      <c r="I93" s="35"/>
      <c r="J93" s="40">
        <f>SUM(J86:J92)</f>
        <v>2065</v>
      </c>
      <c r="K93" s="35"/>
      <c r="L93" s="40">
        <f>SUM(L86:L92)</f>
        <v>278308</v>
      </c>
      <c r="M93" s="35"/>
      <c r="N93" s="40">
        <f>SUM(N86:N92)</f>
        <v>1880</v>
      </c>
      <c r="O93" s="35"/>
      <c r="P93" s="40">
        <f>SUM(P86:P92)</f>
        <v>239020</v>
      </c>
      <c r="Q93" s="35"/>
      <c r="R93" s="40">
        <f>SUM(R86:R92)</f>
        <v>577113</v>
      </c>
      <c r="S93" s="18">
        <f>SUM(S86:S92)</f>
        <v>0</v>
      </c>
    </row>
    <row r="94" spans="1:19" s="17" customFormat="1" ht="13.5" x14ac:dyDescent="0.2">
      <c r="A94" s="30"/>
      <c r="B94" s="34"/>
      <c r="C94" s="34"/>
      <c r="D94" s="34"/>
      <c r="E94" s="34" t="s">
        <v>53</v>
      </c>
      <c r="F94" s="40">
        <f>+F93+F84+F78</f>
        <v>3945403</v>
      </c>
      <c r="G94" s="35"/>
      <c r="H94" s="40">
        <f>+H93+H84+H78</f>
        <v>1850591</v>
      </c>
      <c r="I94" s="35"/>
      <c r="J94" s="40">
        <f>+J93+J84+J78</f>
        <v>47390</v>
      </c>
      <c r="K94" s="35"/>
      <c r="L94" s="40">
        <f>+L93+L84+L78</f>
        <v>828903</v>
      </c>
      <c r="M94" s="35"/>
      <c r="N94" s="40">
        <f>+N93+N84+N78</f>
        <v>7746</v>
      </c>
      <c r="O94" s="35"/>
      <c r="P94" s="40">
        <f>+P93+P84+P78</f>
        <v>568014</v>
      </c>
      <c r="Q94" s="35"/>
      <c r="R94" s="40">
        <f>+R93+R84+R78</f>
        <v>642759</v>
      </c>
      <c r="S94" s="18">
        <f>+S93+S84+S78</f>
        <v>0</v>
      </c>
    </row>
    <row r="95" spans="1:19" s="17" customFormat="1" ht="13.5" x14ac:dyDescent="0.2">
      <c r="A95" s="30"/>
      <c r="B95" s="34"/>
      <c r="C95" s="34"/>
      <c r="D95" s="34"/>
      <c r="E95" s="34"/>
      <c r="F95" s="39"/>
      <c r="G95" s="35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21"/>
    </row>
    <row r="96" spans="1:19" s="17" customFormat="1" ht="13.5" x14ac:dyDescent="0.2">
      <c r="A96" s="30" t="s">
        <v>20</v>
      </c>
      <c r="B96" s="34"/>
      <c r="C96" s="34"/>
      <c r="D96" s="34"/>
      <c r="E96" s="34"/>
      <c r="F96" s="39"/>
      <c r="G96" s="35"/>
      <c r="H96" s="39"/>
      <c r="I96" s="35"/>
      <c r="J96" s="39"/>
      <c r="K96" s="35"/>
      <c r="L96" s="39"/>
      <c r="M96" s="35"/>
      <c r="N96" s="39"/>
      <c r="O96" s="35"/>
      <c r="P96" s="39"/>
      <c r="Q96" s="35"/>
      <c r="R96" s="39"/>
      <c r="S96" s="18"/>
    </row>
    <row r="97" spans="1:19" s="17" customFormat="1" ht="13.5" x14ac:dyDescent="0.2">
      <c r="A97" s="30"/>
      <c r="B97" s="34"/>
      <c r="C97" s="34"/>
      <c r="D97" s="34" t="s">
        <v>121</v>
      </c>
      <c r="E97" s="34"/>
      <c r="F97" s="39">
        <f t="shared" ref="F97:F106" si="12">H97+J97+L97+N97+P97+R97</f>
        <v>218042</v>
      </c>
      <c r="G97" s="35"/>
      <c r="H97" s="39">
        <v>109804</v>
      </c>
      <c r="I97" s="35"/>
      <c r="J97" s="39">
        <v>15330</v>
      </c>
      <c r="K97" s="35"/>
      <c r="L97" s="39">
        <v>59843</v>
      </c>
      <c r="M97" s="35"/>
      <c r="N97" s="39">
        <v>1981</v>
      </c>
      <c r="O97" s="35"/>
      <c r="P97" s="39">
        <v>28637</v>
      </c>
      <c r="Q97" s="35"/>
      <c r="R97" s="39">
        <v>2447</v>
      </c>
      <c r="S97" s="18">
        <v>0</v>
      </c>
    </row>
    <row r="98" spans="1:19" s="17" customFormat="1" ht="13.5" x14ac:dyDescent="0.2">
      <c r="A98" s="30"/>
      <c r="B98" s="34"/>
      <c r="C98" s="34"/>
      <c r="D98" s="34" t="s">
        <v>147</v>
      </c>
      <c r="E98" s="34"/>
      <c r="F98" s="39">
        <f t="shared" si="12"/>
        <v>30538</v>
      </c>
      <c r="G98" s="35"/>
      <c r="H98" s="39">
        <v>0</v>
      </c>
      <c r="I98" s="35"/>
      <c r="J98" s="39">
        <v>30538</v>
      </c>
      <c r="K98" s="35"/>
      <c r="L98" s="39">
        <v>0</v>
      </c>
      <c r="M98" s="35"/>
      <c r="N98" s="39">
        <v>0</v>
      </c>
      <c r="O98" s="35"/>
      <c r="P98" s="39">
        <v>0</v>
      </c>
      <c r="Q98" s="35"/>
      <c r="R98" s="39">
        <v>0</v>
      </c>
      <c r="S98" s="18"/>
    </row>
    <row r="99" spans="1:19" s="17" customFormat="1" ht="13.5" x14ac:dyDescent="0.2">
      <c r="A99" s="30"/>
      <c r="B99" s="34"/>
      <c r="C99" s="34"/>
      <c r="D99" s="34" t="s">
        <v>141</v>
      </c>
      <c r="E99" s="34"/>
      <c r="F99" s="39">
        <f t="shared" si="12"/>
        <v>164872</v>
      </c>
      <c r="G99" s="35"/>
      <c r="H99" s="39">
        <v>43362</v>
      </c>
      <c r="I99" s="35"/>
      <c r="J99" s="39">
        <v>13041</v>
      </c>
      <c r="K99" s="35"/>
      <c r="L99" s="39">
        <v>29385</v>
      </c>
      <c r="M99" s="35"/>
      <c r="N99" s="39">
        <v>25508</v>
      </c>
      <c r="O99" s="35"/>
      <c r="P99" s="39">
        <v>52526</v>
      </c>
      <c r="Q99" s="35"/>
      <c r="R99" s="39">
        <v>1050</v>
      </c>
      <c r="S99" s="18">
        <v>0</v>
      </c>
    </row>
    <row r="100" spans="1:19" s="17" customFormat="1" ht="13.5" x14ac:dyDescent="0.2">
      <c r="A100" s="30"/>
      <c r="B100" s="34"/>
      <c r="C100" s="34"/>
      <c r="D100" s="34" t="s">
        <v>54</v>
      </c>
      <c r="E100" s="34"/>
      <c r="F100" s="39">
        <f t="shared" si="12"/>
        <v>387125</v>
      </c>
      <c r="G100" s="35"/>
      <c r="H100" s="39">
        <v>220300</v>
      </c>
      <c r="I100" s="35"/>
      <c r="J100" s="39">
        <v>16259</v>
      </c>
      <c r="K100" s="35"/>
      <c r="L100" s="39">
        <v>108439</v>
      </c>
      <c r="M100" s="35"/>
      <c r="N100" s="39">
        <v>3248</v>
      </c>
      <c r="O100" s="35"/>
      <c r="P100" s="39">
        <v>38879</v>
      </c>
      <c r="Q100" s="35"/>
      <c r="R100" s="39">
        <v>0</v>
      </c>
      <c r="S100" s="18">
        <v>0</v>
      </c>
    </row>
    <row r="101" spans="1:19" s="17" customFormat="1" ht="13.5" x14ac:dyDescent="0.2">
      <c r="A101" s="30"/>
      <c r="B101" s="34"/>
      <c r="C101" s="34"/>
      <c r="D101" s="34" t="s">
        <v>142</v>
      </c>
      <c r="E101" s="34"/>
      <c r="F101" s="39">
        <f t="shared" si="12"/>
        <v>548087</v>
      </c>
      <c r="G101" s="35"/>
      <c r="H101" s="41">
        <v>363637</v>
      </c>
      <c r="I101" s="35"/>
      <c r="J101" s="41">
        <v>0</v>
      </c>
      <c r="K101" s="35"/>
      <c r="L101" s="41">
        <v>139839</v>
      </c>
      <c r="M101" s="35"/>
      <c r="N101" s="41">
        <v>0</v>
      </c>
      <c r="O101" s="35"/>
      <c r="P101" s="41">
        <v>44611</v>
      </c>
      <c r="Q101" s="35"/>
      <c r="R101" s="41">
        <v>0</v>
      </c>
      <c r="S101" s="18">
        <v>0</v>
      </c>
    </row>
    <row r="102" spans="1:19" s="17" customFormat="1" ht="13.5" x14ac:dyDescent="0.2">
      <c r="A102" s="30"/>
      <c r="B102" s="34"/>
      <c r="C102" s="34"/>
      <c r="D102" s="34" t="s">
        <v>149</v>
      </c>
      <c r="E102" s="34"/>
      <c r="F102" s="39">
        <f t="shared" si="12"/>
        <v>87875</v>
      </c>
      <c r="G102" s="35"/>
      <c r="H102" s="41">
        <v>54971</v>
      </c>
      <c r="I102" s="35"/>
      <c r="J102" s="41">
        <v>0</v>
      </c>
      <c r="K102" s="35"/>
      <c r="L102" s="41">
        <v>20253</v>
      </c>
      <c r="M102" s="35"/>
      <c r="N102" s="41">
        <v>153</v>
      </c>
      <c r="O102" s="35"/>
      <c r="P102" s="41">
        <v>7417</v>
      </c>
      <c r="Q102" s="35"/>
      <c r="R102" s="41">
        <v>5081</v>
      </c>
      <c r="S102" s="18"/>
    </row>
    <row r="103" spans="1:19" s="17" customFormat="1" ht="13.5" x14ac:dyDescent="0.2">
      <c r="A103" s="30"/>
      <c r="B103" s="34"/>
      <c r="C103" s="34"/>
      <c r="D103" s="34" t="s">
        <v>136</v>
      </c>
      <c r="E103" s="34"/>
      <c r="F103" s="39">
        <f t="shared" si="12"/>
        <v>635315</v>
      </c>
      <c r="G103" s="35"/>
      <c r="H103" s="41">
        <v>274345</v>
      </c>
      <c r="I103" s="35"/>
      <c r="J103" s="41">
        <v>102244</v>
      </c>
      <c r="K103" s="35"/>
      <c r="L103" s="41">
        <v>96557</v>
      </c>
      <c r="M103" s="35"/>
      <c r="N103" s="41">
        <v>14246</v>
      </c>
      <c r="O103" s="35"/>
      <c r="P103" s="41">
        <v>134057</v>
      </c>
      <c r="Q103" s="35"/>
      <c r="R103" s="41">
        <v>13866</v>
      </c>
      <c r="S103" s="18"/>
    </row>
    <row r="104" spans="1:19" s="17" customFormat="1" ht="13.5" x14ac:dyDescent="0.2">
      <c r="A104" s="30"/>
      <c r="B104" s="34"/>
      <c r="C104" s="34"/>
      <c r="D104" s="34" t="s">
        <v>148</v>
      </c>
      <c r="E104" s="34"/>
      <c r="F104" s="39">
        <f t="shared" si="12"/>
        <v>16529</v>
      </c>
      <c r="G104" s="35"/>
      <c r="H104" s="41">
        <v>7483</v>
      </c>
      <c r="I104" s="35"/>
      <c r="J104" s="41">
        <v>0</v>
      </c>
      <c r="K104" s="35"/>
      <c r="L104" s="41">
        <v>572</v>
      </c>
      <c r="M104" s="35"/>
      <c r="N104" s="41">
        <v>203</v>
      </c>
      <c r="O104" s="35"/>
      <c r="P104" s="41">
        <v>8271</v>
      </c>
      <c r="Q104" s="35"/>
      <c r="R104" s="41">
        <v>0</v>
      </c>
      <c r="S104" s="18"/>
    </row>
    <row r="105" spans="1:19" s="17" customFormat="1" ht="13.5" x14ac:dyDescent="0.2">
      <c r="A105" s="30"/>
      <c r="B105" s="34"/>
      <c r="C105" s="34"/>
      <c r="D105" s="34" t="s">
        <v>150</v>
      </c>
      <c r="E105" s="34"/>
      <c r="F105" s="39">
        <f t="shared" si="12"/>
        <v>3159</v>
      </c>
      <c r="G105" s="35"/>
      <c r="H105" s="41">
        <v>2500</v>
      </c>
      <c r="I105" s="35"/>
      <c r="J105" s="41">
        <v>0</v>
      </c>
      <c r="K105" s="35"/>
      <c r="L105" s="41">
        <v>659</v>
      </c>
      <c r="M105" s="35"/>
      <c r="N105" s="41">
        <v>0</v>
      </c>
      <c r="O105" s="35"/>
      <c r="P105" s="41">
        <v>0</v>
      </c>
      <c r="Q105" s="35"/>
      <c r="R105" s="41">
        <v>0</v>
      </c>
      <c r="S105" s="18"/>
    </row>
    <row r="106" spans="1:19" s="17" customFormat="1" ht="13.5" x14ac:dyDescent="0.2">
      <c r="A106" s="30"/>
      <c r="B106" s="34"/>
      <c r="C106" s="34"/>
      <c r="D106" s="34" t="s">
        <v>135</v>
      </c>
      <c r="E106" s="34"/>
      <c r="F106" s="39">
        <f t="shared" si="12"/>
        <v>5806</v>
      </c>
      <c r="G106" s="35"/>
      <c r="H106" s="41">
        <v>0</v>
      </c>
      <c r="I106" s="35"/>
      <c r="J106" s="41">
        <v>0</v>
      </c>
      <c r="K106" s="35"/>
      <c r="L106" s="41">
        <v>0</v>
      </c>
      <c r="M106" s="35"/>
      <c r="N106" s="41">
        <v>0</v>
      </c>
      <c r="O106" s="35"/>
      <c r="P106" s="41">
        <v>5806</v>
      </c>
      <c r="Q106" s="35"/>
      <c r="R106" s="41">
        <v>0</v>
      </c>
      <c r="S106" s="18"/>
    </row>
    <row r="107" spans="1:19" s="17" customFormat="1" ht="13.5" x14ac:dyDescent="0.2">
      <c r="A107" s="30"/>
      <c r="B107" s="34"/>
      <c r="C107" s="34"/>
      <c r="D107" s="34"/>
      <c r="E107" s="34" t="s">
        <v>55</v>
      </c>
      <c r="F107" s="40">
        <f>SUM(F97:F106)</f>
        <v>2097348</v>
      </c>
      <c r="G107" s="35"/>
      <c r="H107" s="40">
        <f>SUM(H97:H106)</f>
        <v>1076402</v>
      </c>
      <c r="I107" s="35"/>
      <c r="J107" s="40">
        <f>SUM(J97:J106)</f>
        <v>177412</v>
      </c>
      <c r="K107" s="35"/>
      <c r="L107" s="40">
        <f>SUM(L97:L106)</f>
        <v>455547</v>
      </c>
      <c r="M107" s="35"/>
      <c r="N107" s="40">
        <f>SUM(N97:N106)</f>
        <v>45339</v>
      </c>
      <c r="O107" s="35"/>
      <c r="P107" s="40">
        <f>SUM(P97:P106)</f>
        <v>320204</v>
      </c>
      <c r="Q107" s="35"/>
      <c r="R107" s="40">
        <f>SUM(R97:R106)</f>
        <v>22444</v>
      </c>
      <c r="S107" s="18">
        <f>SUM(S97:S106)</f>
        <v>0</v>
      </c>
    </row>
    <row r="108" spans="1:19" s="17" customFormat="1" ht="13.5" x14ac:dyDescent="0.2">
      <c r="A108" s="30"/>
      <c r="B108" s="34"/>
      <c r="C108" s="34"/>
      <c r="D108" s="34"/>
      <c r="E108" s="34"/>
      <c r="F108" s="39"/>
      <c r="G108" s="35"/>
      <c r="H108" s="39"/>
      <c r="I108" s="35"/>
      <c r="J108" s="39"/>
      <c r="K108" s="35"/>
      <c r="L108" s="39"/>
      <c r="M108" s="35"/>
      <c r="N108" s="39"/>
      <c r="O108" s="35"/>
      <c r="P108" s="39"/>
      <c r="Q108" s="35"/>
      <c r="R108" s="39"/>
      <c r="S108" s="18"/>
    </row>
    <row r="109" spans="1:19" s="17" customFormat="1" ht="13.5" x14ac:dyDescent="0.2">
      <c r="A109" s="30" t="s">
        <v>21</v>
      </c>
      <c r="B109" s="34"/>
      <c r="C109" s="34"/>
      <c r="D109" s="34"/>
      <c r="E109" s="34"/>
      <c r="F109" s="39"/>
      <c r="G109" s="35"/>
      <c r="H109" s="39"/>
      <c r="I109" s="35"/>
      <c r="J109" s="39"/>
      <c r="K109" s="35"/>
      <c r="L109" s="39"/>
      <c r="M109" s="35"/>
      <c r="N109" s="39"/>
      <c r="O109" s="35"/>
      <c r="P109" s="39"/>
      <c r="Q109" s="35"/>
      <c r="R109" s="39"/>
      <c r="S109" s="18"/>
    </row>
    <row r="110" spans="1:19" s="17" customFormat="1" ht="13.5" x14ac:dyDescent="0.2">
      <c r="A110" s="30"/>
      <c r="B110" s="34" t="s">
        <v>22</v>
      </c>
      <c r="C110" s="34"/>
      <c r="D110" s="34"/>
      <c r="E110" s="34"/>
      <c r="F110" s="39"/>
      <c r="G110" s="35"/>
      <c r="H110" s="39"/>
      <c r="I110" s="35"/>
      <c r="J110" s="39"/>
      <c r="K110" s="35"/>
      <c r="L110" s="39"/>
      <c r="M110" s="35"/>
      <c r="N110" s="39"/>
      <c r="O110" s="35"/>
      <c r="P110" s="39"/>
      <c r="Q110" s="35"/>
      <c r="R110" s="39"/>
      <c r="S110" s="18"/>
    </row>
    <row r="111" spans="1:19" s="17" customFormat="1" ht="13.5" x14ac:dyDescent="0.2">
      <c r="A111" s="30"/>
      <c r="B111" s="34"/>
      <c r="C111" s="34"/>
      <c r="D111" s="34" t="s">
        <v>56</v>
      </c>
      <c r="E111" s="34"/>
      <c r="F111" s="41">
        <f t="shared" ref="F111:F116" si="13">H111+J111+L111+N111+P111+R111</f>
        <v>522106</v>
      </c>
      <c r="G111" s="35"/>
      <c r="H111" s="41">
        <v>340558</v>
      </c>
      <c r="I111" s="35"/>
      <c r="J111" s="41">
        <v>0</v>
      </c>
      <c r="K111" s="35">
        <v>0</v>
      </c>
      <c r="L111" s="41">
        <v>154582</v>
      </c>
      <c r="M111" s="35">
        <v>0</v>
      </c>
      <c r="N111" s="41">
        <v>7488</v>
      </c>
      <c r="O111" s="35">
        <v>0</v>
      </c>
      <c r="P111" s="41">
        <v>14009</v>
      </c>
      <c r="Q111" s="35">
        <v>0</v>
      </c>
      <c r="R111" s="41">
        <v>5469</v>
      </c>
      <c r="S111" s="18">
        <v>0</v>
      </c>
    </row>
    <row r="112" spans="1:19" s="17" customFormat="1" ht="13.5" x14ac:dyDescent="0.2">
      <c r="A112" s="30"/>
      <c r="B112" s="34"/>
      <c r="C112" s="34"/>
      <c r="D112" s="34" t="s">
        <v>57</v>
      </c>
      <c r="E112" s="34"/>
      <c r="F112" s="41">
        <f t="shared" si="13"/>
        <v>316529</v>
      </c>
      <c r="G112" s="35"/>
      <c r="H112" s="39">
        <v>192533</v>
      </c>
      <c r="I112" s="35"/>
      <c r="J112" s="39">
        <v>0</v>
      </c>
      <c r="K112" s="35"/>
      <c r="L112" s="39">
        <v>100961</v>
      </c>
      <c r="M112" s="35"/>
      <c r="N112" s="39">
        <v>9120</v>
      </c>
      <c r="O112" s="35"/>
      <c r="P112" s="39">
        <v>12546</v>
      </c>
      <c r="Q112" s="35"/>
      <c r="R112" s="39">
        <v>1369</v>
      </c>
      <c r="S112" s="18">
        <v>0</v>
      </c>
    </row>
    <row r="113" spans="1:19" s="17" customFormat="1" ht="13.5" x14ac:dyDescent="0.2">
      <c r="A113" s="30"/>
      <c r="B113" s="34"/>
      <c r="C113" s="34"/>
      <c r="D113" s="34" t="s">
        <v>58</v>
      </c>
      <c r="E113" s="34"/>
      <c r="F113" s="41">
        <f t="shared" si="13"/>
        <v>195352</v>
      </c>
      <c r="G113" s="35"/>
      <c r="H113" s="39">
        <v>121600</v>
      </c>
      <c r="I113" s="35"/>
      <c r="J113" s="39">
        <v>0</v>
      </c>
      <c r="K113" s="35"/>
      <c r="L113" s="39">
        <v>68293</v>
      </c>
      <c r="M113" s="35"/>
      <c r="N113" s="39">
        <v>1359</v>
      </c>
      <c r="O113" s="35"/>
      <c r="P113" s="39">
        <v>3815</v>
      </c>
      <c r="Q113" s="35"/>
      <c r="R113" s="39">
        <v>285</v>
      </c>
      <c r="S113" s="18">
        <v>0</v>
      </c>
    </row>
    <row r="114" spans="1:19" s="17" customFormat="1" ht="13.5" x14ac:dyDescent="0.2">
      <c r="A114" s="30"/>
      <c r="B114" s="34"/>
      <c r="C114" s="34"/>
      <c r="D114" s="34" t="s">
        <v>59</v>
      </c>
      <c r="E114" s="34"/>
      <c r="F114" s="41">
        <f t="shared" si="13"/>
        <v>698133</v>
      </c>
      <c r="G114" s="35"/>
      <c r="H114" s="41">
        <v>424267</v>
      </c>
      <c r="I114" s="35"/>
      <c r="J114" s="41">
        <v>17628</v>
      </c>
      <c r="K114" s="35"/>
      <c r="L114" s="41">
        <v>215509</v>
      </c>
      <c r="M114" s="35"/>
      <c r="N114" s="41">
        <v>8435</v>
      </c>
      <c r="O114" s="35"/>
      <c r="P114" s="41">
        <v>28855</v>
      </c>
      <c r="Q114" s="35"/>
      <c r="R114" s="41">
        <v>3439</v>
      </c>
      <c r="S114" s="18">
        <v>0</v>
      </c>
    </row>
    <row r="115" spans="1:19" s="17" customFormat="1" ht="13.5" x14ac:dyDescent="0.2">
      <c r="A115" s="30"/>
      <c r="B115" s="34"/>
      <c r="C115" s="34"/>
      <c r="D115" s="34" t="s">
        <v>60</v>
      </c>
      <c r="E115" s="34"/>
      <c r="F115" s="41">
        <f t="shared" si="13"/>
        <v>260086</v>
      </c>
      <c r="G115" s="35"/>
      <c r="H115" s="39">
        <v>159510</v>
      </c>
      <c r="I115" s="35"/>
      <c r="J115" s="39">
        <v>0</v>
      </c>
      <c r="K115" s="35"/>
      <c r="L115" s="39">
        <v>83624</v>
      </c>
      <c r="M115" s="35"/>
      <c r="N115" s="39">
        <v>7812</v>
      </c>
      <c r="O115" s="35"/>
      <c r="P115" s="39">
        <v>3240</v>
      </c>
      <c r="Q115" s="35"/>
      <c r="R115" s="39">
        <v>5900</v>
      </c>
      <c r="S115" s="18">
        <v>0</v>
      </c>
    </row>
    <row r="116" spans="1:19" s="17" customFormat="1" ht="13.5" x14ac:dyDescent="0.2">
      <c r="A116" s="30"/>
      <c r="B116" s="34"/>
      <c r="C116" s="34"/>
      <c r="D116" s="34" t="s">
        <v>61</v>
      </c>
      <c r="E116" s="34"/>
      <c r="F116" s="41">
        <f t="shared" si="13"/>
        <v>211219</v>
      </c>
      <c r="G116" s="35"/>
      <c r="H116" s="41">
        <v>121089</v>
      </c>
      <c r="I116" s="35"/>
      <c r="J116" s="41">
        <v>0</v>
      </c>
      <c r="K116" s="35"/>
      <c r="L116" s="41">
        <v>83712</v>
      </c>
      <c r="M116" s="35"/>
      <c r="N116" s="41">
        <v>384</v>
      </c>
      <c r="O116" s="35"/>
      <c r="P116" s="41">
        <v>6034</v>
      </c>
      <c r="Q116" s="35"/>
      <c r="R116" s="41">
        <v>0</v>
      </c>
      <c r="S116" s="18">
        <v>0</v>
      </c>
    </row>
    <row r="117" spans="1:19" s="17" customFormat="1" ht="13.5" x14ac:dyDescent="0.2">
      <c r="A117" s="30"/>
      <c r="B117" s="34"/>
      <c r="C117" s="34"/>
      <c r="D117" s="34"/>
      <c r="E117" s="34" t="s">
        <v>124</v>
      </c>
      <c r="F117" s="40">
        <f>SUM(F111:F116)</f>
        <v>2203425</v>
      </c>
      <c r="G117" s="35"/>
      <c r="H117" s="40">
        <f>SUM(H111:H116)</f>
        <v>1359557</v>
      </c>
      <c r="I117" s="35"/>
      <c r="J117" s="40">
        <f>SUM(J111:J116)</f>
        <v>17628</v>
      </c>
      <c r="K117" s="35"/>
      <c r="L117" s="40">
        <f>SUM(L111:L116)</f>
        <v>706681</v>
      </c>
      <c r="M117" s="35"/>
      <c r="N117" s="40">
        <f>SUM(N111:N116)</f>
        <v>34598</v>
      </c>
      <c r="O117" s="35"/>
      <c r="P117" s="40">
        <f>SUM(P111:P116)</f>
        <v>68499</v>
      </c>
      <c r="Q117" s="35"/>
      <c r="R117" s="40">
        <f>SUM(R111:R116)</f>
        <v>16462</v>
      </c>
      <c r="S117" s="18">
        <f>SUM(S111:S116)</f>
        <v>0</v>
      </c>
    </row>
    <row r="118" spans="1:19" s="17" customFormat="1" ht="13.5" x14ac:dyDescent="0.2">
      <c r="A118" s="30"/>
      <c r="B118" s="34" t="s">
        <v>23</v>
      </c>
      <c r="C118" s="34"/>
      <c r="D118" s="34"/>
      <c r="E118" s="34"/>
      <c r="F118" s="39"/>
      <c r="G118" s="35"/>
      <c r="H118" s="39"/>
      <c r="I118" s="35"/>
      <c r="J118" s="39"/>
      <c r="K118" s="35"/>
      <c r="L118" s="39"/>
      <c r="M118" s="35"/>
      <c r="N118" s="39"/>
      <c r="O118" s="35"/>
      <c r="P118" s="39"/>
      <c r="Q118" s="35"/>
      <c r="R118" s="39"/>
      <c r="S118" s="18"/>
    </row>
    <row r="119" spans="1:19" s="17" customFormat="1" ht="13.5" x14ac:dyDescent="0.2">
      <c r="A119" s="30"/>
      <c r="B119" s="34"/>
      <c r="C119" s="34"/>
      <c r="D119" s="34" t="s">
        <v>62</v>
      </c>
      <c r="E119" s="34"/>
      <c r="F119" s="39">
        <f t="shared" ref="F119:F137" si="14">H119+J119+L119+N119+P119+R119</f>
        <v>67110</v>
      </c>
      <c r="G119" s="35"/>
      <c r="H119" s="39">
        <v>42000</v>
      </c>
      <c r="I119" s="35"/>
      <c r="J119" s="39">
        <v>3860</v>
      </c>
      <c r="K119" s="35"/>
      <c r="L119" s="39">
        <v>16925</v>
      </c>
      <c r="M119" s="35"/>
      <c r="N119" s="39">
        <v>0</v>
      </c>
      <c r="O119" s="35"/>
      <c r="P119" s="39">
        <v>4325</v>
      </c>
      <c r="Q119" s="35"/>
      <c r="R119" s="39">
        <v>0</v>
      </c>
      <c r="S119" s="18">
        <v>0</v>
      </c>
    </row>
    <row r="120" spans="1:19" s="17" customFormat="1" ht="13.5" x14ac:dyDescent="0.2">
      <c r="A120" s="30"/>
      <c r="B120" s="34"/>
      <c r="C120" s="34"/>
      <c r="D120" s="34" t="s">
        <v>63</v>
      </c>
      <c r="E120" s="34"/>
      <c r="F120" s="39">
        <f t="shared" si="14"/>
        <v>166612</v>
      </c>
      <c r="G120" s="35"/>
      <c r="H120" s="41">
        <v>0</v>
      </c>
      <c r="I120" s="35"/>
      <c r="J120" s="41">
        <v>0</v>
      </c>
      <c r="K120" s="35">
        <v>0</v>
      </c>
      <c r="L120" s="41">
        <v>0</v>
      </c>
      <c r="M120" s="35">
        <v>0</v>
      </c>
      <c r="N120" s="41">
        <v>0</v>
      </c>
      <c r="O120" s="35">
        <v>0</v>
      </c>
      <c r="P120" s="41">
        <v>166612</v>
      </c>
      <c r="Q120" s="35">
        <v>0</v>
      </c>
      <c r="R120" s="41">
        <v>0</v>
      </c>
      <c r="S120" s="18" t="e">
        <f>#REF!</f>
        <v>#REF!</v>
      </c>
    </row>
    <row r="121" spans="1:19" s="17" customFormat="1" ht="13.5" x14ac:dyDescent="0.2">
      <c r="A121" s="30"/>
      <c r="B121" s="34"/>
      <c r="C121" s="34"/>
      <c r="D121" s="34" t="s">
        <v>64</v>
      </c>
      <c r="E121" s="34"/>
      <c r="F121" s="39">
        <f t="shared" si="14"/>
        <v>145408</v>
      </c>
      <c r="G121" s="35"/>
      <c r="H121" s="39">
        <v>0</v>
      </c>
      <c r="I121" s="35"/>
      <c r="J121" s="39">
        <v>0</v>
      </c>
      <c r="K121" s="35"/>
      <c r="L121" s="39">
        <v>0</v>
      </c>
      <c r="M121" s="35"/>
      <c r="N121" s="39">
        <v>0</v>
      </c>
      <c r="O121" s="35"/>
      <c r="P121" s="39">
        <v>145408</v>
      </c>
      <c r="Q121" s="35"/>
      <c r="R121" s="39">
        <v>0</v>
      </c>
      <c r="S121" s="18">
        <v>0</v>
      </c>
    </row>
    <row r="122" spans="1:19" s="17" customFormat="1" ht="13.5" x14ac:dyDescent="0.2">
      <c r="A122" s="30"/>
      <c r="B122" s="34"/>
      <c r="C122" s="34"/>
      <c r="D122" s="34" t="s">
        <v>65</v>
      </c>
      <c r="E122" s="34"/>
      <c r="F122" s="39">
        <f t="shared" si="14"/>
        <v>41751</v>
      </c>
      <c r="G122" s="35"/>
      <c r="H122" s="41">
        <v>0</v>
      </c>
      <c r="I122" s="35"/>
      <c r="J122" s="41">
        <v>0</v>
      </c>
      <c r="K122" s="35"/>
      <c r="L122" s="41">
        <v>0</v>
      </c>
      <c r="M122" s="35"/>
      <c r="N122" s="41">
        <v>0</v>
      </c>
      <c r="O122" s="35"/>
      <c r="P122" s="41">
        <v>41751</v>
      </c>
      <c r="Q122" s="35"/>
      <c r="R122" s="41">
        <v>0</v>
      </c>
      <c r="S122" s="18">
        <v>0</v>
      </c>
    </row>
    <row r="123" spans="1:19" s="17" customFormat="1" ht="13.5" x14ac:dyDescent="0.2">
      <c r="A123" s="30"/>
      <c r="B123" s="34"/>
      <c r="C123" s="34"/>
      <c r="D123" s="34" t="s">
        <v>66</v>
      </c>
      <c r="E123" s="34"/>
      <c r="F123" s="39">
        <f t="shared" si="14"/>
        <v>933802</v>
      </c>
      <c r="G123" s="35"/>
      <c r="H123" s="39">
        <v>138797</v>
      </c>
      <c r="I123" s="35"/>
      <c r="J123" s="39">
        <v>0</v>
      </c>
      <c r="K123" s="35"/>
      <c r="L123" s="39">
        <v>91026</v>
      </c>
      <c r="M123" s="35"/>
      <c r="N123" s="39">
        <v>10158</v>
      </c>
      <c r="O123" s="35"/>
      <c r="P123" s="39">
        <v>576209</v>
      </c>
      <c r="Q123" s="35"/>
      <c r="R123" s="39">
        <v>117612</v>
      </c>
      <c r="S123" s="18">
        <v>0</v>
      </c>
    </row>
    <row r="124" spans="1:19" s="17" customFormat="1" ht="13.5" x14ac:dyDescent="0.2">
      <c r="A124" s="30"/>
      <c r="B124" s="34"/>
      <c r="C124" s="34"/>
      <c r="D124" s="39" t="s">
        <v>67</v>
      </c>
      <c r="E124" s="39"/>
      <c r="F124" s="39">
        <f t="shared" si="14"/>
        <v>146287</v>
      </c>
      <c r="G124" s="39"/>
      <c r="H124" s="39">
        <v>0</v>
      </c>
      <c r="I124" s="39"/>
      <c r="J124" s="39">
        <v>0</v>
      </c>
      <c r="K124" s="39"/>
      <c r="L124" s="39">
        <v>0</v>
      </c>
      <c r="M124" s="39"/>
      <c r="N124" s="39">
        <v>0</v>
      </c>
      <c r="O124" s="39"/>
      <c r="P124" s="39">
        <v>146287</v>
      </c>
      <c r="Q124" s="39"/>
      <c r="R124" s="39">
        <v>0</v>
      </c>
      <c r="S124" s="21">
        <v>0</v>
      </c>
    </row>
    <row r="125" spans="1:19" s="17" customFormat="1" ht="13.5" x14ac:dyDescent="0.2">
      <c r="A125" s="30"/>
      <c r="B125" s="34"/>
      <c r="C125" s="34"/>
      <c r="D125" s="39" t="s">
        <v>68</v>
      </c>
      <c r="E125" s="39"/>
      <c r="F125" s="39">
        <f t="shared" si="14"/>
        <v>14572</v>
      </c>
      <c r="G125" s="39"/>
      <c r="H125" s="39">
        <v>0</v>
      </c>
      <c r="I125" s="39"/>
      <c r="J125" s="39">
        <v>0</v>
      </c>
      <c r="K125" s="39"/>
      <c r="L125" s="39">
        <v>0</v>
      </c>
      <c r="M125" s="39"/>
      <c r="N125" s="39">
        <v>0</v>
      </c>
      <c r="O125" s="39"/>
      <c r="P125" s="39">
        <v>14572</v>
      </c>
      <c r="Q125" s="39"/>
      <c r="R125" s="39">
        <v>0</v>
      </c>
      <c r="S125" s="21">
        <v>0</v>
      </c>
    </row>
    <row r="126" spans="1:19" s="17" customFormat="1" ht="13.5" x14ac:dyDescent="0.2">
      <c r="A126" s="30"/>
      <c r="B126" s="34"/>
      <c r="C126" s="34"/>
      <c r="D126" s="41" t="s">
        <v>69</v>
      </c>
      <c r="E126" s="41"/>
      <c r="F126" s="39">
        <f t="shared" si="14"/>
        <v>36384</v>
      </c>
      <c r="G126" s="41"/>
      <c r="H126" s="41">
        <v>0</v>
      </c>
      <c r="I126" s="41"/>
      <c r="J126" s="41">
        <v>0</v>
      </c>
      <c r="K126" s="41"/>
      <c r="L126" s="41">
        <v>0</v>
      </c>
      <c r="M126" s="41"/>
      <c r="N126" s="41">
        <v>0</v>
      </c>
      <c r="O126" s="41"/>
      <c r="P126" s="41">
        <v>36384</v>
      </c>
      <c r="Q126" s="41"/>
      <c r="R126" s="41">
        <v>0</v>
      </c>
      <c r="S126" s="22">
        <v>0</v>
      </c>
    </row>
    <row r="127" spans="1:19" s="17" customFormat="1" ht="13.5" x14ac:dyDescent="0.2">
      <c r="A127" s="30"/>
      <c r="B127" s="34"/>
      <c r="C127" s="34"/>
      <c r="D127" s="39" t="s">
        <v>122</v>
      </c>
      <c r="E127" s="39"/>
      <c r="F127" s="39">
        <f t="shared" si="14"/>
        <v>46776</v>
      </c>
      <c r="G127" s="39"/>
      <c r="H127" s="39">
        <v>0</v>
      </c>
      <c r="I127" s="39"/>
      <c r="J127" s="39">
        <v>0</v>
      </c>
      <c r="K127" s="39"/>
      <c r="L127" s="39">
        <v>0</v>
      </c>
      <c r="M127" s="39"/>
      <c r="N127" s="39">
        <v>0</v>
      </c>
      <c r="O127" s="39"/>
      <c r="P127" s="39">
        <v>46776</v>
      </c>
      <c r="Q127" s="39"/>
      <c r="R127" s="39">
        <v>0</v>
      </c>
      <c r="S127" s="21">
        <v>0</v>
      </c>
    </row>
    <row r="128" spans="1:19" s="17" customFormat="1" ht="13.5" x14ac:dyDescent="0.2">
      <c r="A128" s="30"/>
      <c r="B128" s="34"/>
      <c r="C128" s="34"/>
      <c r="D128" s="39" t="s">
        <v>70</v>
      </c>
      <c r="E128" s="39"/>
      <c r="F128" s="39">
        <f t="shared" si="14"/>
        <v>74464</v>
      </c>
      <c r="G128" s="39"/>
      <c r="H128" s="39">
        <v>45600</v>
      </c>
      <c r="I128" s="39"/>
      <c r="J128" s="39">
        <v>7314</v>
      </c>
      <c r="K128" s="39"/>
      <c r="L128" s="39">
        <v>17270</v>
      </c>
      <c r="M128" s="39"/>
      <c r="N128" s="39">
        <v>285</v>
      </c>
      <c r="O128" s="39"/>
      <c r="P128" s="39">
        <v>2576</v>
      </c>
      <c r="Q128" s="39"/>
      <c r="R128" s="39">
        <v>1419</v>
      </c>
      <c r="S128" s="21">
        <v>0</v>
      </c>
    </row>
    <row r="129" spans="1:19" s="17" customFormat="1" ht="13.5" x14ac:dyDescent="0.2">
      <c r="A129" s="30"/>
      <c r="B129" s="34"/>
      <c r="C129" s="34"/>
      <c r="D129" s="39" t="s">
        <v>123</v>
      </c>
      <c r="E129" s="39"/>
      <c r="F129" s="39">
        <f t="shared" si="14"/>
        <v>122637</v>
      </c>
      <c r="G129" s="39"/>
      <c r="H129" s="39">
        <v>87500</v>
      </c>
      <c r="I129" s="39"/>
      <c r="J129" s="39">
        <v>0</v>
      </c>
      <c r="K129" s="39"/>
      <c r="L129" s="39">
        <v>33591</v>
      </c>
      <c r="M129" s="39"/>
      <c r="N129" s="39">
        <v>1400</v>
      </c>
      <c r="O129" s="39"/>
      <c r="P129" s="39">
        <v>146</v>
      </c>
      <c r="Q129" s="39"/>
      <c r="R129" s="39">
        <v>0</v>
      </c>
      <c r="S129" s="21">
        <v>0</v>
      </c>
    </row>
    <row r="130" spans="1:19" s="17" customFormat="1" ht="13.5" x14ac:dyDescent="0.2">
      <c r="A130" s="30"/>
      <c r="B130" s="34"/>
      <c r="C130" s="34"/>
      <c r="D130" s="41" t="s">
        <v>71</v>
      </c>
      <c r="E130" s="41"/>
      <c r="F130" s="39">
        <f t="shared" si="14"/>
        <v>81269</v>
      </c>
      <c r="G130" s="41"/>
      <c r="H130" s="41">
        <v>39811</v>
      </c>
      <c r="I130" s="41"/>
      <c r="J130" s="41">
        <v>0</v>
      </c>
      <c r="K130" s="41"/>
      <c r="L130" s="41">
        <v>41458</v>
      </c>
      <c r="M130" s="41"/>
      <c r="N130" s="41">
        <v>0</v>
      </c>
      <c r="O130" s="41"/>
      <c r="P130" s="41">
        <v>0</v>
      </c>
      <c r="Q130" s="41"/>
      <c r="R130" s="41">
        <v>0</v>
      </c>
      <c r="S130" s="22">
        <v>1</v>
      </c>
    </row>
    <row r="131" spans="1:19" s="17" customFormat="1" ht="13.5" x14ac:dyDescent="0.2">
      <c r="A131" s="30"/>
      <c r="B131" s="34"/>
      <c r="C131" s="34"/>
      <c r="D131" s="41" t="s">
        <v>72</v>
      </c>
      <c r="E131" s="41"/>
      <c r="F131" s="39">
        <f t="shared" si="14"/>
        <v>109599</v>
      </c>
      <c r="G131" s="41"/>
      <c r="H131" s="41">
        <v>0</v>
      </c>
      <c r="I131" s="41"/>
      <c r="J131" s="41">
        <v>0</v>
      </c>
      <c r="K131" s="41"/>
      <c r="L131" s="41">
        <v>0</v>
      </c>
      <c r="M131" s="41"/>
      <c r="N131" s="41"/>
      <c r="O131" s="41"/>
      <c r="P131" s="41">
        <v>108652</v>
      </c>
      <c r="Q131" s="41"/>
      <c r="R131" s="41">
        <v>947</v>
      </c>
      <c r="S131" s="22">
        <v>0</v>
      </c>
    </row>
    <row r="132" spans="1:19" s="17" customFormat="1" ht="13.5" x14ac:dyDescent="0.2">
      <c r="A132" s="30"/>
      <c r="B132" s="34"/>
      <c r="C132" s="34"/>
      <c r="D132" s="39" t="s">
        <v>73</v>
      </c>
      <c r="E132" s="39"/>
      <c r="F132" s="39">
        <f t="shared" si="14"/>
        <v>17054</v>
      </c>
      <c r="G132" s="39"/>
      <c r="H132" s="39">
        <v>0</v>
      </c>
      <c r="I132" s="39"/>
      <c r="J132" s="39">
        <v>0</v>
      </c>
      <c r="K132" s="39"/>
      <c r="L132" s="39">
        <v>0</v>
      </c>
      <c r="M132" s="39"/>
      <c r="N132" s="39">
        <v>0</v>
      </c>
      <c r="O132" s="39"/>
      <c r="P132" s="39">
        <v>17054</v>
      </c>
      <c r="Q132" s="39"/>
      <c r="R132" s="39">
        <v>0</v>
      </c>
      <c r="S132" s="21">
        <v>0</v>
      </c>
    </row>
    <row r="133" spans="1:19" s="17" customFormat="1" ht="13.5" x14ac:dyDescent="0.2">
      <c r="A133" s="30"/>
      <c r="B133" s="34"/>
      <c r="C133" s="34"/>
      <c r="D133" s="39" t="s">
        <v>74</v>
      </c>
      <c r="E133" s="39"/>
      <c r="F133" s="39">
        <f t="shared" si="14"/>
        <v>9845</v>
      </c>
      <c r="G133" s="39"/>
      <c r="H133" s="39">
        <v>0</v>
      </c>
      <c r="I133" s="39"/>
      <c r="J133" s="39">
        <v>0</v>
      </c>
      <c r="K133" s="39"/>
      <c r="L133" s="39">
        <v>0</v>
      </c>
      <c r="M133" s="39"/>
      <c r="N133" s="39">
        <v>0</v>
      </c>
      <c r="O133" s="39"/>
      <c r="P133" s="39">
        <v>9845</v>
      </c>
      <c r="Q133" s="39"/>
      <c r="R133" s="39">
        <v>0</v>
      </c>
      <c r="S133" s="21" t="e">
        <f>#REF!</f>
        <v>#REF!</v>
      </c>
    </row>
    <row r="134" spans="1:19" s="17" customFormat="1" ht="13.5" x14ac:dyDescent="0.2">
      <c r="A134" s="30"/>
      <c r="B134" s="34"/>
      <c r="C134" s="34"/>
      <c r="D134" s="39" t="s">
        <v>140</v>
      </c>
      <c r="E134" s="39"/>
      <c r="F134" s="39">
        <f t="shared" si="14"/>
        <v>4630</v>
      </c>
      <c r="G134" s="39"/>
      <c r="H134" s="39">
        <v>0</v>
      </c>
      <c r="I134" s="39"/>
      <c r="J134" s="39">
        <v>0</v>
      </c>
      <c r="K134" s="39"/>
      <c r="L134" s="39">
        <v>0</v>
      </c>
      <c r="M134" s="39"/>
      <c r="N134" s="39">
        <v>0</v>
      </c>
      <c r="O134" s="39"/>
      <c r="P134" s="39">
        <v>4630</v>
      </c>
      <c r="Q134" s="39"/>
      <c r="R134" s="39">
        <v>0</v>
      </c>
      <c r="S134" s="21"/>
    </row>
    <row r="135" spans="1:19" s="17" customFormat="1" ht="13.5" x14ac:dyDescent="0.2">
      <c r="A135" s="30"/>
      <c r="B135" s="34"/>
      <c r="C135" s="34"/>
      <c r="D135" s="41" t="s">
        <v>75</v>
      </c>
      <c r="E135" s="41"/>
      <c r="F135" s="39">
        <f t="shared" si="14"/>
        <v>35037</v>
      </c>
      <c r="G135" s="41"/>
      <c r="H135" s="41">
        <v>26850</v>
      </c>
      <c r="I135" s="41"/>
      <c r="J135" s="41">
        <v>0</v>
      </c>
      <c r="K135" s="41"/>
      <c r="L135" s="41">
        <v>8137</v>
      </c>
      <c r="M135" s="41"/>
      <c r="N135" s="41">
        <v>0</v>
      </c>
      <c r="O135" s="41"/>
      <c r="P135" s="41">
        <v>0</v>
      </c>
      <c r="Q135" s="41"/>
      <c r="R135" s="41">
        <v>50</v>
      </c>
      <c r="S135" s="22">
        <v>0</v>
      </c>
    </row>
    <row r="136" spans="1:19" s="17" customFormat="1" ht="13.5" x14ac:dyDescent="0.2">
      <c r="A136" s="30"/>
      <c r="B136" s="34"/>
      <c r="C136" s="34"/>
      <c r="D136" s="39" t="s">
        <v>76</v>
      </c>
      <c r="E136" s="39"/>
      <c r="F136" s="39">
        <f t="shared" si="14"/>
        <v>71158</v>
      </c>
      <c r="G136" s="39"/>
      <c r="H136" s="39">
        <v>36825</v>
      </c>
      <c r="I136" s="39"/>
      <c r="J136" s="39">
        <v>0</v>
      </c>
      <c r="K136" s="39"/>
      <c r="L136" s="39">
        <v>28745</v>
      </c>
      <c r="M136" s="39"/>
      <c r="N136" s="39">
        <v>0</v>
      </c>
      <c r="O136" s="39"/>
      <c r="P136" s="39">
        <v>5588</v>
      </c>
      <c r="Q136" s="39"/>
      <c r="R136" s="39">
        <v>0</v>
      </c>
      <c r="S136" s="21">
        <v>0</v>
      </c>
    </row>
    <row r="137" spans="1:19" s="17" customFormat="1" ht="13.5" x14ac:dyDescent="0.2">
      <c r="A137" s="30"/>
      <c r="B137" s="34"/>
      <c r="C137" s="34"/>
      <c r="D137" s="41" t="s">
        <v>77</v>
      </c>
      <c r="E137" s="41"/>
      <c r="F137" s="39">
        <f t="shared" si="14"/>
        <v>513632</v>
      </c>
      <c r="G137" s="41"/>
      <c r="H137" s="41">
        <v>303086</v>
      </c>
      <c r="I137" s="41"/>
      <c r="J137" s="41">
        <v>11625</v>
      </c>
      <c r="K137" s="41"/>
      <c r="L137" s="41">
        <v>131751</v>
      </c>
      <c r="M137" s="41"/>
      <c r="N137" s="41">
        <v>461</v>
      </c>
      <c r="O137" s="41"/>
      <c r="P137" s="41">
        <v>36331</v>
      </c>
      <c r="Q137" s="41"/>
      <c r="R137" s="41">
        <v>30378</v>
      </c>
      <c r="S137" s="22">
        <v>0</v>
      </c>
    </row>
    <row r="138" spans="1:19" s="17" customFormat="1" ht="13.5" x14ac:dyDescent="0.2">
      <c r="A138" s="30"/>
      <c r="B138" s="34"/>
      <c r="C138" s="34"/>
      <c r="D138" s="34"/>
      <c r="E138" s="34" t="s">
        <v>78</v>
      </c>
      <c r="F138" s="40">
        <f>SUM(F119:F137)</f>
        <v>2638027</v>
      </c>
      <c r="G138" s="35"/>
      <c r="H138" s="40">
        <f>SUM(H119:H137)</f>
        <v>720469</v>
      </c>
      <c r="I138" s="35"/>
      <c r="J138" s="40">
        <f>SUM(J119:J137)</f>
        <v>22799</v>
      </c>
      <c r="K138" s="35"/>
      <c r="L138" s="40">
        <f>SUM(L119:L137)</f>
        <v>368903</v>
      </c>
      <c r="M138" s="35"/>
      <c r="N138" s="40">
        <f>SUM(N119:N137)</f>
        <v>12304</v>
      </c>
      <c r="O138" s="35"/>
      <c r="P138" s="40">
        <f>SUM(P119:P137)</f>
        <v>1363146</v>
      </c>
      <c r="Q138" s="35"/>
      <c r="R138" s="40">
        <f>SUM(R119:R137)</f>
        <v>150406</v>
      </c>
      <c r="S138" s="18" t="e">
        <f>SUM(S119:S137)</f>
        <v>#REF!</v>
      </c>
    </row>
    <row r="139" spans="1:19" s="17" customFormat="1" ht="13.5" x14ac:dyDescent="0.2">
      <c r="A139" s="30"/>
      <c r="B139" s="34"/>
      <c r="C139" s="34"/>
      <c r="D139" s="34"/>
      <c r="E139" s="34" t="s">
        <v>79</v>
      </c>
      <c r="F139" s="40">
        <f>+F138+F117</f>
        <v>4841452</v>
      </c>
      <c r="G139" s="35"/>
      <c r="H139" s="40">
        <f>+H138+H117</f>
        <v>2080026</v>
      </c>
      <c r="I139" s="35"/>
      <c r="J139" s="40">
        <f>+J138+J117</f>
        <v>40427</v>
      </c>
      <c r="K139" s="35"/>
      <c r="L139" s="40">
        <f>+L138+L117</f>
        <v>1075584</v>
      </c>
      <c r="M139" s="36"/>
      <c r="N139" s="40">
        <f>+N138+N117</f>
        <v>46902</v>
      </c>
      <c r="O139" s="36"/>
      <c r="P139" s="40">
        <f>+P138+P117</f>
        <v>1431645</v>
      </c>
      <c r="Q139" s="35"/>
      <c r="R139" s="40">
        <f>+R138+R117</f>
        <v>166868</v>
      </c>
      <c r="S139" s="20" t="e">
        <f>+S138+S117</f>
        <v>#REF!</v>
      </c>
    </row>
    <row r="140" spans="1:19" s="17" customFormat="1" ht="13.5" x14ac:dyDescent="0.2">
      <c r="A140" s="30"/>
      <c r="B140" s="34"/>
      <c r="C140" s="34"/>
      <c r="D140" s="34"/>
      <c r="E140" s="34"/>
      <c r="F140" s="39"/>
      <c r="G140" s="35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21"/>
    </row>
    <row r="141" spans="1:19" s="17" customFormat="1" ht="13.5" x14ac:dyDescent="0.2">
      <c r="A141" s="30" t="s">
        <v>24</v>
      </c>
      <c r="B141" s="34"/>
      <c r="C141" s="34"/>
      <c r="D141" s="34"/>
      <c r="E141" s="34"/>
      <c r="F141" s="39"/>
      <c r="G141" s="35"/>
      <c r="H141" s="39"/>
      <c r="I141" s="35"/>
      <c r="J141" s="39"/>
      <c r="K141" s="35"/>
      <c r="L141" s="39"/>
      <c r="M141" s="35"/>
      <c r="N141" s="39"/>
      <c r="O141" s="35"/>
      <c r="P141" s="39"/>
      <c r="Q141" s="35"/>
      <c r="R141" s="39"/>
      <c r="S141" s="18"/>
    </row>
    <row r="142" spans="1:19" s="17" customFormat="1" ht="13.5" x14ac:dyDescent="0.2">
      <c r="A142" s="30"/>
      <c r="B142" s="34"/>
      <c r="C142" s="34"/>
      <c r="D142" s="34" t="s">
        <v>80</v>
      </c>
      <c r="E142" s="34"/>
      <c r="F142" s="41">
        <f t="shared" ref="F142:F148" si="15">H142+J142+L142+N142+P142+R142</f>
        <v>231957</v>
      </c>
      <c r="G142" s="35"/>
      <c r="H142" s="41">
        <v>120750</v>
      </c>
      <c r="I142" s="35"/>
      <c r="J142" s="41">
        <v>6810</v>
      </c>
      <c r="K142" s="35"/>
      <c r="L142" s="41">
        <v>99678</v>
      </c>
      <c r="M142" s="35"/>
      <c r="N142" s="41">
        <v>402</v>
      </c>
      <c r="O142" s="35"/>
      <c r="P142" s="41">
        <v>4317</v>
      </c>
      <c r="Q142" s="35"/>
      <c r="R142" s="41">
        <v>0</v>
      </c>
      <c r="S142" s="18">
        <v>0</v>
      </c>
    </row>
    <row r="143" spans="1:19" s="17" customFormat="1" ht="13.5" x14ac:dyDescent="0.2">
      <c r="A143" s="30"/>
      <c r="B143" s="34"/>
      <c r="C143" s="34"/>
      <c r="D143" s="34" t="s">
        <v>81</v>
      </c>
      <c r="E143" s="34"/>
      <c r="F143" s="41">
        <f t="shared" si="15"/>
        <v>485579</v>
      </c>
      <c r="G143" s="35"/>
      <c r="H143" s="41">
        <v>96161</v>
      </c>
      <c r="I143" s="35"/>
      <c r="J143" s="41">
        <v>0</v>
      </c>
      <c r="K143" s="35"/>
      <c r="L143" s="41">
        <v>38528</v>
      </c>
      <c r="M143" s="35"/>
      <c r="N143" s="41">
        <v>0</v>
      </c>
      <c r="O143" s="35"/>
      <c r="P143" s="41">
        <v>349378</v>
      </c>
      <c r="Q143" s="35"/>
      <c r="R143" s="41">
        <v>1512</v>
      </c>
      <c r="S143" s="18">
        <v>0</v>
      </c>
    </row>
    <row r="144" spans="1:19" s="17" customFormat="1" ht="13.5" x14ac:dyDescent="0.2">
      <c r="A144" s="30"/>
      <c r="B144" s="34"/>
      <c r="C144" s="34"/>
      <c r="D144" s="34" t="s">
        <v>151</v>
      </c>
      <c r="E144" s="34"/>
      <c r="F144" s="41">
        <f t="shared" si="15"/>
        <v>207</v>
      </c>
      <c r="G144" s="35"/>
      <c r="H144" s="41">
        <v>0</v>
      </c>
      <c r="I144" s="35"/>
      <c r="J144" s="41">
        <v>0</v>
      </c>
      <c r="K144" s="35"/>
      <c r="L144" s="41">
        <v>0</v>
      </c>
      <c r="M144" s="35"/>
      <c r="N144" s="41">
        <v>0</v>
      </c>
      <c r="O144" s="35"/>
      <c r="P144" s="41">
        <v>207</v>
      </c>
      <c r="Q144" s="35"/>
      <c r="R144" s="41">
        <v>0</v>
      </c>
      <c r="S144" s="18"/>
    </row>
    <row r="145" spans="1:19" s="17" customFormat="1" ht="13.5" x14ac:dyDescent="0.2">
      <c r="A145" s="30"/>
      <c r="B145" s="34"/>
      <c r="C145" s="34"/>
      <c r="D145" s="34" t="s">
        <v>82</v>
      </c>
      <c r="E145" s="34"/>
      <c r="F145" s="41">
        <f t="shared" si="15"/>
        <v>293156</v>
      </c>
      <c r="G145" s="35"/>
      <c r="H145" s="39">
        <v>98548</v>
      </c>
      <c r="I145" s="35"/>
      <c r="J145" s="39">
        <v>0</v>
      </c>
      <c r="K145" s="35"/>
      <c r="L145" s="39">
        <v>66748</v>
      </c>
      <c r="M145" s="35"/>
      <c r="N145" s="39">
        <v>0</v>
      </c>
      <c r="O145" s="35"/>
      <c r="P145" s="39">
        <v>107539</v>
      </c>
      <c r="Q145" s="35"/>
      <c r="R145" s="39">
        <v>20321</v>
      </c>
      <c r="S145" s="18">
        <v>0</v>
      </c>
    </row>
    <row r="146" spans="1:19" s="17" customFormat="1" ht="13.5" x14ac:dyDescent="0.2">
      <c r="A146" s="30"/>
      <c r="B146" s="34"/>
      <c r="C146" s="34"/>
      <c r="D146" s="34" t="s">
        <v>83</v>
      </c>
      <c r="E146" s="34"/>
      <c r="F146" s="41">
        <f t="shared" si="15"/>
        <v>1140733</v>
      </c>
      <c r="G146" s="35"/>
      <c r="H146" s="41">
        <v>169141</v>
      </c>
      <c r="I146" s="35"/>
      <c r="J146" s="41">
        <v>0</v>
      </c>
      <c r="K146" s="35"/>
      <c r="L146" s="41">
        <v>101345</v>
      </c>
      <c r="M146" s="35"/>
      <c r="N146" s="41">
        <v>0</v>
      </c>
      <c r="O146" s="35"/>
      <c r="P146" s="41">
        <v>870247</v>
      </c>
      <c r="Q146" s="35"/>
      <c r="R146" s="41">
        <v>0</v>
      </c>
      <c r="S146" s="18">
        <v>0</v>
      </c>
    </row>
    <row r="147" spans="1:19" s="17" customFormat="1" ht="13.5" x14ac:dyDescent="0.2">
      <c r="A147" s="30"/>
      <c r="B147" s="34"/>
      <c r="C147" s="34"/>
      <c r="D147" s="34" t="s">
        <v>84</v>
      </c>
      <c r="E147" s="34"/>
      <c r="F147" s="41">
        <f t="shared" si="15"/>
        <v>417601</v>
      </c>
      <c r="G147" s="35"/>
      <c r="H147" s="41">
        <v>249337</v>
      </c>
      <c r="I147" s="35"/>
      <c r="J147" s="41">
        <v>0</v>
      </c>
      <c r="K147" s="35"/>
      <c r="L147" s="41">
        <v>136501</v>
      </c>
      <c r="M147" s="35"/>
      <c r="N147" s="41">
        <v>0</v>
      </c>
      <c r="O147" s="35"/>
      <c r="P147" s="41">
        <v>31763</v>
      </c>
      <c r="Q147" s="35"/>
      <c r="R147" s="41">
        <v>0</v>
      </c>
      <c r="S147" s="18">
        <v>0</v>
      </c>
    </row>
    <row r="148" spans="1:19" s="17" customFormat="1" ht="13.5" x14ac:dyDescent="0.2">
      <c r="A148" s="30"/>
      <c r="B148" s="34"/>
      <c r="C148" s="34"/>
      <c r="D148" s="34" t="s">
        <v>67</v>
      </c>
      <c r="E148" s="34"/>
      <c r="F148" s="41">
        <f t="shared" si="15"/>
        <v>244134</v>
      </c>
      <c r="G148" s="36"/>
      <c r="H148" s="41">
        <v>0</v>
      </c>
      <c r="I148" s="36"/>
      <c r="J148" s="41">
        <v>0</v>
      </c>
      <c r="K148" s="36"/>
      <c r="L148" s="41">
        <v>0</v>
      </c>
      <c r="M148" s="36"/>
      <c r="N148" s="41">
        <v>0</v>
      </c>
      <c r="O148" s="36"/>
      <c r="P148" s="41">
        <v>244134</v>
      </c>
      <c r="Q148" s="36"/>
      <c r="R148" s="41">
        <v>0</v>
      </c>
      <c r="S148" s="19" t="s">
        <v>25</v>
      </c>
    </row>
    <row r="149" spans="1:19" s="17" customFormat="1" ht="13.5" x14ac:dyDescent="0.2">
      <c r="A149" s="30"/>
      <c r="B149" s="34"/>
      <c r="C149" s="34"/>
      <c r="D149" s="34"/>
      <c r="E149" s="34" t="s">
        <v>85</v>
      </c>
      <c r="F149" s="40">
        <f>SUM(F142:F148)</f>
        <v>2813367</v>
      </c>
      <c r="G149" s="35"/>
      <c r="H149" s="40">
        <f>SUM(H142:H148)</f>
        <v>733937</v>
      </c>
      <c r="I149" s="35"/>
      <c r="J149" s="40">
        <f>SUM(J142:J148)</f>
        <v>6810</v>
      </c>
      <c r="K149" s="35"/>
      <c r="L149" s="40">
        <f>SUM(L142:L148)</f>
        <v>442800</v>
      </c>
      <c r="M149" s="36"/>
      <c r="N149" s="40">
        <f>SUM(N142:N148)</f>
        <v>402</v>
      </c>
      <c r="O149" s="36"/>
      <c r="P149" s="40">
        <f>SUM(P142:P148)</f>
        <v>1607585</v>
      </c>
      <c r="Q149" s="35"/>
      <c r="R149" s="40">
        <f>SUM(R142:R148)</f>
        <v>21833</v>
      </c>
      <c r="S149" s="20">
        <f>SUM(S142:S148)</f>
        <v>0</v>
      </c>
    </row>
    <row r="150" spans="1:19" s="13" customFormat="1" ht="13.5" x14ac:dyDescent="0.25">
      <c r="A150" s="12"/>
      <c r="F150" s="42"/>
      <c r="G150" s="43"/>
      <c r="H150" s="42"/>
      <c r="I150" s="43"/>
      <c r="J150" s="42"/>
      <c r="K150" s="43"/>
      <c r="L150" s="42"/>
      <c r="M150" s="43"/>
      <c r="N150" s="42"/>
      <c r="O150" s="43"/>
      <c r="P150" s="42"/>
      <c r="Q150" s="43"/>
      <c r="R150" s="42"/>
      <c r="S150" s="14"/>
    </row>
    <row r="151" spans="1:19" s="17" customFormat="1" ht="13.5" x14ac:dyDescent="0.2">
      <c r="A151" s="30" t="s">
        <v>26</v>
      </c>
      <c r="B151" s="34"/>
      <c r="C151" s="34"/>
      <c r="D151" s="34"/>
      <c r="E151" s="34"/>
      <c r="F151" s="41"/>
      <c r="G151" s="35"/>
      <c r="H151" s="41"/>
      <c r="I151" s="35"/>
      <c r="J151" s="41"/>
      <c r="K151" s="35"/>
      <c r="L151" s="41"/>
      <c r="M151" s="36"/>
      <c r="N151" s="41"/>
      <c r="O151" s="36"/>
      <c r="P151" s="41"/>
      <c r="Q151" s="35"/>
      <c r="R151" s="41"/>
      <c r="S151" s="20"/>
    </row>
    <row r="152" spans="1:19" s="17" customFormat="1" ht="13.5" x14ac:dyDescent="0.2">
      <c r="A152" s="30"/>
      <c r="B152" s="34"/>
      <c r="C152" s="34"/>
      <c r="D152" s="34" t="s">
        <v>86</v>
      </c>
      <c r="E152" s="34"/>
      <c r="F152" s="41">
        <f>+J152+L152+N152+P152+R152+H152</f>
        <v>1633959</v>
      </c>
      <c r="G152" s="36"/>
      <c r="H152" s="41">
        <v>0</v>
      </c>
      <c r="I152" s="36"/>
      <c r="J152" s="41">
        <v>0</v>
      </c>
      <c r="K152" s="36"/>
      <c r="L152" s="41">
        <v>0</v>
      </c>
      <c r="M152" s="36"/>
      <c r="N152" s="41">
        <v>0</v>
      </c>
      <c r="O152" s="36"/>
      <c r="P152" s="41">
        <v>1633959</v>
      </c>
      <c r="Q152" s="35"/>
      <c r="R152" s="41">
        <v>0</v>
      </c>
      <c r="S152" s="20"/>
    </row>
    <row r="153" spans="1:19" s="17" customFormat="1" ht="13.5" x14ac:dyDescent="0.2">
      <c r="A153" s="30"/>
      <c r="B153" s="34"/>
      <c r="C153" s="34"/>
      <c r="D153" s="34"/>
      <c r="E153" s="34" t="s">
        <v>87</v>
      </c>
      <c r="F153" s="40">
        <f>+F152</f>
        <v>1633959</v>
      </c>
      <c r="G153" s="35"/>
      <c r="H153" s="40">
        <f>+H152</f>
        <v>0</v>
      </c>
      <c r="I153" s="35"/>
      <c r="J153" s="40">
        <f>+J152</f>
        <v>0</v>
      </c>
      <c r="K153" s="35"/>
      <c r="L153" s="40">
        <f>+L152</f>
        <v>0</v>
      </c>
      <c r="M153" s="36"/>
      <c r="N153" s="40">
        <f>+N152</f>
        <v>0</v>
      </c>
      <c r="O153" s="36"/>
      <c r="P153" s="40">
        <f>+P152</f>
        <v>1633959</v>
      </c>
      <c r="Q153" s="35"/>
      <c r="R153" s="40">
        <f>+R152</f>
        <v>0</v>
      </c>
      <c r="S153" s="20" t="e">
        <f>SUM(#REF!)</f>
        <v>#REF!</v>
      </c>
    </row>
    <row r="154" spans="1:19" s="17" customFormat="1" ht="13.5" x14ac:dyDescent="0.2">
      <c r="A154" s="30"/>
      <c r="B154" s="34"/>
      <c r="C154" s="34"/>
      <c r="D154" s="34"/>
      <c r="E154" s="34" t="s">
        <v>88</v>
      </c>
      <c r="F154" s="40">
        <f t="shared" ref="F154:R154" si="16">+F153+F149+F139+F107+F94+F69+F65</f>
        <v>28228007</v>
      </c>
      <c r="G154" s="40">
        <f t="shared" si="16"/>
        <v>0</v>
      </c>
      <c r="H154" s="40">
        <f t="shared" si="16"/>
        <v>14432774</v>
      </c>
      <c r="I154" s="40">
        <f t="shared" si="16"/>
        <v>0</v>
      </c>
      <c r="J154" s="40">
        <f t="shared" si="16"/>
        <v>416268</v>
      </c>
      <c r="K154" s="40">
        <f t="shared" si="16"/>
        <v>0</v>
      </c>
      <c r="L154" s="40">
        <f t="shared" si="16"/>
        <v>6398618</v>
      </c>
      <c r="M154" s="40">
        <f t="shared" si="16"/>
        <v>0</v>
      </c>
      <c r="N154" s="40">
        <f t="shared" si="16"/>
        <v>130451</v>
      </c>
      <c r="O154" s="40">
        <f t="shared" si="16"/>
        <v>0</v>
      </c>
      <c r="P154" s="40">
        <f t="shared" si="16"/>
        <v>5963486</v>
      </c>
      <c r="Q154" s="40">
        <f t="shared" si="16"/>
        <v>0</v>
      </c>
      <c r="R154" s="40">
        <f t="shared" si="16"/>
        <v>886410</v>
      </c>
      <c r="S154" s="20"/>
    </row>
    <row r="155" spans="1:19" s="17" customFormat="1" ht="13.5" x14ac:dyDescent="0.2">
      <c r="A155" s="30" t="s">
        <v>27</v>
      </c>
      <c r="B155" s="34"/>
      <c r="C155" s="34"/>
      <c r="D155" s="34"/>
      <c r="E155" s="34"/>
      <c r="F155" s="41"/>
      <c r="G155" s="35"/>
      <c r="H155" s="41"/>
      <c r="I155" s="35"/>
      <c r="J155" s="41"/>
      <c r="K155" s="35"/>
      <c r="L155" s="41"/>
      <c r="M155" s="36"/>
      <c r="N155" s="41"/>
      <c r="O155" s="36"/>
      <c r="P155" s="41"/>
      <c r="Q155" s="35"/>
      <c r="R155" s="41"/>
      <c r="S155" s="20"/>
    </row>
    <row r="156" spans="1:19" s="17" customFormat="1" ht="13.5" x14ac:dyDescent="0.2">
      <c r="A156" s="30"/>
      <c r="B156" s="34"/>
      <c r="C156" s="34"/>
      <c r="D156" s="34" t="s">
        <v>125</v>
      </c>
      <c r="E156" s="34"/>
      <c r="F156" s="41">
        <f>+J156+L156+N156+P156+R156+H156</f>
        <v>210296</v>
      </c>
      <c r="G156" s="35"/>
      <c r="H156" s="41">
        <v>0</v>
      </c>
      <c r="I156" s="35"/>
      <c r="J156" s="41">
        <v>0</v>
      </c>
      <c r="K156" s="35"/>
      <c r="L156" s="41">
        <v>0</v>
      </c>
      <c r="M156" s="36"/>
      <c r="N156" s="41">
        <v>0</v>
      </c>
      <c r="O156" s="36"/>
      <c r="P156" s="41">
        <v>210296</v>
      </c>
      <c r="Q156" s="35"/>
      <c r="R156" s="41">
        <v>0</v>
      </c>
      <c r="S156" s="20"/>
    </row>
    <row r="157" spans="1:19" s="17" customFormat="1" ht="13.5" x14ac:dyDescent="0.2">
      <c r="A157" s="30"/>
      <c r="B157" s="34"/>
      <c r="C157" s="34"/>
      <c r="D157" s="34"/>
      <c r="E157" s="34" t="s">
        <v>126</v>
      </c>
      <c r="F157" s="40">
        <f>SUM(F156:F156)</f>
        <v>210296</v>
      </c>
      <c r="G157" s="35"/>
      <c r="H157" s="40">
        <f>SUM(H156:H156)</f>
        <v>0</v>
      </c>
      <c r="I157" s="35"/>
      <c r="J157" s="40">
        <f>SUM(J156:J156)</f>
        <v>0</v>
      </c>
      <c r="K157" s="35"/>
      <c r="L157" s="40">
        <f>SUM(L156:L156)</f>
        <v>0</v>
      </c>
      <c r="M157" s="36"/>
      <c r="N157" s="40">
        <f>SUM(N156:N156)</f>
        <v>0</v>
      </c>
      <c r="O157" s="36"/>
      <c r="P157" s="40">
        <f>SUM(P156:P156)</f>
        <v>210296</v>
      </c>
      <c r="Q157" s="35"/>
      <c r="R157" s="40">
        <f>SUM(R156:R156)</f>
        <v>0</v>
      </c>
      <c r="S157" s="20">
        <v>0</v>
      </c>
    </row>
    <row r="158" spans="1:19" s="17" customFormat="1" ht="13.5" x14ac:dyDescent="0.2">
      <c r="A158" s="30" t="s">
        <v>9</v>
      </c>
      <c r="B158" s="34"/>
      <c r="C158" s="34"/>
      <c r="D158" s="34"/>
      <c r="E158" s="34" t="s">
        <v>127</v>
      </c>
      <c r="F158" s="45">
        <f>+F157+F154</f>
        <v>28438303</v>
      </c>
      <c r="G158" s="35"/>
      <c r="H158" s="45">
        <f>+H157+H154</f>
        <v>14432774</v>
      </c>
      <c r="I158" s="35"/>
      <c r="J158" s="45">
        <f>+J157+J154</f>
        <v>416268</v>
      </c>
      <c r="K158" s="35"/>
      <c r="L158" s="45">
        <f>+L157+L154</f>
        <v>6398618</v>
      </c>
      <c r="M158" s="36"/>
      <c r="N158" s="45">
        <f>+N157+N154</f>
        <v>130451</v>
      </c>
      <c r="O158" s="36"/>
      <c r="P158" s="45">
        <f>+P157+P154</f>
        <v>6173782</v>
      </c>
      <c r="Q158" s="35"/>
      <c r="R158" s="45">
        <f>+R157+R154</f>
        <v>886410</v>
      </c>
      <c r="S158" s="20" t="e">
        <f>+S157+S153+S149+#REF!+S139+S107+S94+S69+S65</f>
        <v>#REF!</v>
      </c>
    </row>
    <row r="159" spans="1:19" s="9" customFormat="1" x14ac:dyDescent="0.2">
      <c r="A159" s="8"/>
      <c r="O159" s="4"/>
    </row>
    <row r="161" spans="1:18" s="47" customFormat="1" x14ac:dyDescent="0.2">
      <c r="A161" s="46"/>
    </row>
    <row r="163" spans="1:18" x14ac:dyDescent="0.2">
      <c r="F163" s="44"/>
    </row>
    <row r="164" spans="1:18" x14ac:dyDescent="0.2"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</row>
  </sheetData>
  <mergeCells count="4">
    <mergeCell ref="A1:E9"/>
    <mergeCell ref="F3:R3"/>
    <mergeCell ref="F5:R5"/>
    <mergeCell ref="F6:R6"/>
  </mergeCells>
  <phoneticPr fontId="0" type="noConversion"/>
  <conditionalFormatting sqref="A11:R158">
    <cfRule type="expression" dxfId="0" priority="2" stopIfTrue="1">
      <formula>MOD(ROW(),2)=0</formula>
    </cfRule>
  </conditionalFormatting>
  <printOptions horizontalCentered="1"/>
  <pageMargins left="0.5" right="0.5" top="0.5" bottom="0.5" header="0.5" footer="0.5"/>
  <pageSetup scale="79" fitToHeight="0" orientation="landscape" horizontalDpi="300" verticalDpi="300" r:id="rId1"/>
  <headerFooter alignWithMargins="0"/>
  <rowBreaks count="1" manualBreakCount="1">
    <brk id="14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C-2A</vt:lpstr>
      <vt:lpstr>'C-2A'!Print_Area</vt:lpstr>
      <vt:lpstr>'C-2A'!Print_Titles</vt:lpstr>
    </vt:vector>
  </TitlesOfParts>
  <Company>LSUS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Jen</cp:lastModifiedBy>
  <cp:lastPrinted>2014-11-07T17:23:41Z</cp:lastPrinted>
  <dcterms:created xsi:type="dcterms:W3CDTF">2002-09-16T12:07:30Z</dcterms:created>
  <dcterms:modified xsi:type="dcterms:W3CDTF">2016-11-01T20:33:16Z</dcterms:modified>
</cp:coreProperties>
</file>